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<sst xmlns="http://schemas.openxmlformats.org/spreadsheetml/2006/main" count="154" uniqueCount="81">
  <si>
    <t>구    분</t>
  </si>
  <si>
    <t>계</t>
  </si>
  <si>
    <t>연구직</t>
  </si>
  <si>
    <t>지도직</t>
  </si>
  <si>
    <t>정무직</t>
  </si>
  <si>
    <t>결원</t>
  </si>
  <si>
    <t>계</t>
  </si>
  <si>
    <t>4   급</t>
  </si>
  <si>
    <t>5   급</t>
  </si>
  <si>
    <t>6   급</t>
  </si>
  <si>
    <t>7   급</t>
  </si>
  <si>
    <t>8   급</t>
  </si>
  <si>
    <t>9   급</t>
  </si>
  <si>
    <t>정원</t>
  </si>
  <si>
    <t>현원</t>
  </si>
  <si>
    <t>결원</t>
  </si>
  <si>
    <t>세무</t>
  </si>
  <si>
    <t>전산</t>
  </si>
  <si>
    <t>사회복지</t>
  </si>
  <si>
    <t>사서</t>
  </si>
  <si>
    <t>속기</t>
  </si>
  <si>
    <t>기계</t>
  </si>
  <si>
    <t>전기</t>
  </si>
  <si>
    <t>화공</t>
  </si>
  <si>
    <t>농업</t>
  </si>
  <si>
    <t>디자인</t>
  </si>
  <si>
    <t>방재안전</t>
  </si>
  <si>
    <t>방송통신</t>
  </si>
  <si>
    <t>위생</t>
  </si>
  <si>
    <t>운전</t>
  </si>
  <si>
    <t>전기운영</t>
  </si>
  <si>
    <t>기계운영</t>
  </si>
  <si>
    <t>사무운영</t>
  </si>
  <si>
    <t>■ 연구직 및 지도직</t>
  </si>
  <si>
    <t>■ 별정직</t>
  </si>
  <si>
    <t>관</t>
  </si>
  <si>
    <t>사</t>
  </si>
  <si>
    <t>구    분</t>
  </si>
  <si>
    <t>6급</t>
  </si>
  <si>
    <t>7급</t>
  </si>
  <si>
    <t>정</t>
  </si>
  <si>
    <t>현</t>
  </si>
  <si>
    <t>기록</t>
  </si>
  <si>
    <t>■ 임기제</t>
  </si>
  <si>
    <t>구분</t>
  </si>
  <si>
    <t>4급</t>
  </si>
  <si>
    <t>8급</t>
  </si>
  <si>
    <t>9급</t>
  </si>
  <si>
    <t>농촌</t>
  </si>
  <si>
    <t>직급 · 직렬별 정현원 현황(휴직,파견자 제외)</t>
  </si>
  <si>
    <t>■ 직종별</t>
  </si>
  <si>
    <t>구    분</t>
  </si>
  <si>
    <t>계</t>
  </si>
  <si>
    <t>일반직(임기제포함)</t>
  </si>
  <si>
    <t>연구직</t>
  </si>
  <si>
    <t>지도직</t>
  </si>
  <si>
    <t>임기제</t>
  </si>
  <si>
    <t>정원</t>
  </si>
  <si>
    <t>현원</t>
  </si>
  <si>
    <t>결원</t>
  </si>
  <si>
    <t>■ 일반직(임기제포함)</t>
  </si>
  <si>
    <t>근속</t>
  </si>
  <si>
    <t>행정</t>
  </si>
  <si>
    <t>공업</t>
  </si>
  <si>
    <t>농업</t>
  </si>
  <si>
    <t>축산</t>
  </si>
  <si>
    <t>녹지</t>
  </si>
  <si>
    <t>조경1</t>
  </si>
  <si>
    <t>수의</t>
  </si>
  <si>
    <t>보건</t>
  </si>
  <si>
    <t>의료기술</t>
  </si>
  <si>
    <t>의무</t>
  </si>
  <si>
    <t>약무</t>
  </si>
  <si>
    <t>간호</t>
  </si>
  <si>
    <t>보건진료</t>
  </si>
  <si>
    <t>환경</t>
  </si>
  <si>
    <t>시설</t>
  </si>
  <si>
    <t>토목</t>
  </si>
  <si>
    <t>건축</t>
  </si>
  <si>
    <t>지적</t>
  </si>
  <si>
    <t>5급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</si>
</sst>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#,##0_ "/>
    <numFmt numFmtId="178" formatCode="\+#,##0;&quot;△&quot;#,##0"/>
    <numFmt numFmtId="179" formatCode="#,##0;&quot;△&quot;#,##0"/>
    <numFmt numFmtId="180" formatCode="@\ &quot;상&quot;&quot;당&quot;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20"/>
      <name val="굴림체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굴림체"/>
      <family val="3"/>
    </font>
    <font>
      <sz val="10"/>
      <name val="굴림체"/>
      <family val="3"/>
    </font>
    <font>
      <sz val="11"/>
      <name val="돋움"/>
      <family val="3"/>
    </font>
    <font>
      <b/>
      <sz val="10"/>
      <name val="굴림체"/>
      <family val="3"/>
    </font>
    <font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굴림체"/>
      <family val="3"/>
    </font>
    <font>
      <sz val="10"/>
      <color indexed="10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0"/>
      <color rgb="FFFF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 style="hair"/>
      <top style="double"/>
      <bottom style="thin"/>
    </border>
    <border>
      <left style="hair"/>
      <right/>
      <top style="double"/>
      <bottom style="thin"/>
    </border>
    <border>
      <left/>
      <right/>
      <top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/>
      <right style="hair"/>
      <top/>
      <bottom style="thin"/>
    </border>
    <border>
      <left style="thin"/>
      <right style="hair"/>
      <top style="double"/>
      <bottom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/>
      <right style="hair"/>
      <top style="double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51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Continuous" vertical="center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38" fontId="6" fillId="33" borderId="10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11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12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13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14" xfId="61" applyNumberFormat="1" applyFont="1" applyFill="1" applyBorder="1" applyAlignment="1" applyProtection="1">
      <alignment horizontal="center" vertical="center" shrinkToFit="1"/>
      <protection hidden="1"/>
    </xf>
    <xf numFmtId="0" fontId="6" fillId="33" borderId="10" xfId="61" applyFont="1" applyFill="1" applyBorder="1" applyAlignment="1" applyProtection="1">
      <alignment horizontal="center" vertical="center" shrinkToFit="1"/>
      <protection hidden="1"/>
    </xf>
    <xf numFmtId="0" fontId="6" fillId="33" borderId="14" xfId="61" applyFont="1" applyFill="1" applyBorder="1" applyAlignment="1" applyProtection="1">
      <alignment horizontal="center" vertical="center" shrinkToFit="1"/>
      <protection hidden="1"/>
    </xf>
    <xf numFmtId="0" fontId="6" fillId="33" borderId="12" xfId="61" applyFont="1" applyFill="1" applyBorder="1" applyAlignment="1" applyProtection="1">
      <alignment horizontal="center" vertical="center" shrinkToFit="1"/>
      <protection hidden="1"/>
    </xf>
    <xf numFmtId="177" fontId="6" fillId="0" borderId="15" xfId="61" applyNumberFormat="1" applyFont="1" applyFill="1" applyBorder="1" applyAlignment="1" applyProtection="1">
      <alignment horizontal="center" vertical="center" shrinkToFit="1"/>
      <protection hidden="1"/>
    </xf>
    <xf numFmtId="177" fontId="6" fillId="0" borderId="16" xfId="61" applyNumberFormat="1" applyFont="1" applyFill="1" applyBorder="1" applyAlignment="1" applyProtection="1">
      <alignment horizontal="center" vertical="center" shrinkToFit="1"/>
      <protection hidden="1"/>
    </xf>
    <xf numFmtId="178" fontId="6" fillId="0" borderId="17" xfId="61" applyNumberFormat="1" applyFont="1" applyFill="1" applyBorder="1" applyAlignment="1" applyProtection="1">
      <alignment horizontal="center" vertical="center" shrinkToFit="1"/>
      <protection hidden="1"/>
    </xf>
    <xf numFmtId="177" fontId="6" fillId="0" borderId="18" xfId="61" applyNumberFormat="1" applyFont="1" applyFill="1" applyBorder="1" applyAlignment="1" applyProtection="1">
      <alignment horizontal="center" vertical="center" shrinkToFit="1"/>
      <protection hidden="1"/>
    </xf>
    <xf numFmtId="178" fontId="6" fillId="0" borderId="19" xfId="61" applyNumberFormat="1" applyFont="1" applyFill="1" applyBorder="1" applyAlignment="1" applyProtection="1">
      <alignment horizontal="center" vertical="center" shrinkToFit="1"/>
      <protection hidden="1"/>
    </xf>
    <xf numFmtId="177" fontId="6" fillId="0" borderId="19" xfId="61" applyNumberFormat="1" applyFont="1" applyFill="1" applyBorder="1" applyAlignment="1" applyProtection="1">
      <alignment horizontal="center" vertical="center" shrinkToFit="1"/>
      <protection hidden="1"/>
    </xf>
    <xf numFmtId="177" fontId="6" fillId="0" borderId="17" xfId="61" applyNumberFormat="1" applyFont="1" applyFill="1" applyBorder="1" applyAlignment="1" applyProtection="1">
      <alignment horizontal="center" vertical="center" shrinkToFit="1"/>
      <protection hidden="1"/>
    </xf>
    <xf numFmtId="38" fontId="8" fillId="0" borderId="0" xfId="61" applyNumberFormat="1" applyFont="1" applyFill="1" applyBorder="1" applyAlignment="1" applyProtection="1">
      <alignment horizontal="center" vertical="center" shrinkToFit="1"/>
      <protection hidden="1"/>
    </xf>
    <xf numFmtId="177" fontId="6" fillId="0" borderId="0" xfId="61" applyNumberFormat="1" applyFont="1" applyFill="1" applyBorder="1" applyAlignment="1" applyProtection="1">
      <alignment horizontal="center" vertical="center" shrinkToFit="1"/>
      <protection hidden="1"/>
    </xf>
    <xf numFmtId="178" fontId="6" fillId="0" borderId="0" xfId="61" applyNumberFormat="1" applyFont="1" applyFill="1" applyBorder="1" applyAlignment="1" applyProtection="1">
      <alignment horizontal="center" vertical="center" shrinkToFit="1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9" fillId="34" borderId="21" xfId="0" applyFont="1" applyFill="1" applyBorder="1" applyAlignment="1" applyProtection="1">
      <alignment horizontal="center" vertical="center" shrinkToFit="1"/>
      <protection hidden="1"/>
    </xf>
    <xf numFmtId="0" fontId="9" fillId="34" borderId="22" xfId="0" applyFont="1" applyFill="1" applyBorder="1" applyAlignment="1" applyProtection="1">
      <alignment horizontal="center" vertical="center" shrinkToFit="1"/>
      <protection hidden="1"/>
    </xf>
    <xf numFmtId="0" fontId="9" fillId="34" borderId="23" xfId="0" applyFont="1" applyFill="1" applyBorder="1" applyAlignment="1" applyProtection="1">
      <alignment horizontal="center" vertical="center" shrinkToFit="1"/>
      <protection hidden="1"/>
    </xf>
    <xf numFmtId="0" fontId="9" fillId="34" borderId="24" xfId="0" applyFont="1" applyFill="1" applyBorder="1" applyAlignment="1" applyProtection="1">
      <alignment horizontal="center" vertical="center" shrinkToFit="1"/>
      <protection hidden="1"/>
    </xf>
    <xf numFmtId="0" fontId="9" fillId="34" borderId="25" xfId="0" applyFont="1" applyFill="1" applyBorder="1" applyAlignment="1" applyProtection="1">
      <alignment horizontal="center" vertical="center" shrinkToFit="1"/>
      <protection hidden="1"/>
    </xf>
    <xf numFmtId="0" fontId="9" fillId="34" borderId="26" xfId="0" applyFont="1" applyFill="1" applyBorder="1" applyAlignment="1" applyProtection="1">
      <alignment horizontal="center" vertical="center" shrinkToFit="1"/>
      <protection hidden="1"/>
    </xf>
    <xf numFmtId="0" fontId="9" fillId="34" borderId="27" xfId="0" applyFont="1" applyFill="1" applyBorder="1" applyAlignment="1" applyProtection="1">
      <alignment horizontal="center" vertical="center" shrinkToFit="1"/>
      <protection hidden="1"/>
    </xf>
    <xf numFmtId="38" fontId="6" fillId="34" borderId="28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29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30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31" xfId="0" applyNumberFormat="1" applyFont="1" applyFill="1" applyBorder="1" applyAlignment="1" applyProtection="1">
      <alignment horizontal="center" vertical="center" shrinkToFit="1"/>
      <protection hidden="1"/>
    </xf>
    <xf numFmtId="178" fontId="6" fillId="34" borderId="32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32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33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34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8" fontId="6" fillId="34" borderId="36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61" applyFont="1" applyFill="1" applyBorder="1" applyAlignment="1">
      <alignment horizontal="center" vertical="center"/>
      <protection/>
    </xf>
    <xf numFmtId="0" fontId="6" fillId="34" borderId="21" xfId="61" applyFont="1" applyFill="1" applyBorder="1" applyAlignment="1">
      <alignment horizontal="center" vertical="center" shrinkToFit="1"/>
      <protection/>
    </xf>
    <xf numFmtId="0" fontId="6" fillId="34" borderId="22" xfId="61" applyFont="1" applyFill="1" applyBorder="1" applyAlignment="1">
      <alignment horizontal="center" vertical="center" shrinkToFit="1"/>
      <protection/>
    </xf>
    <xf numFmtId="0" fontId="6" fillId="34" borderId="23" xfId="61" applyFont="1" applyFill="1" applyBorder="1" applyAlignment="1">
      <alignment horizontal="center" vertical="center" shrinkToFit="1"/>
      <protection/>
    </xf>
    <xf numFmtId="0" fontId="6" fillId="34" borderId="21" xfId="61" applyFont="1" applyFill="1" applyBorder="1" applyAlignment="1">
      <alignment horizontal="center" vertical="center"/>
      <protection/>
    </xf>
    <xf numFmtId="0" fontId="6" fillId="34" borderId="22" xfId="61" applyFont="1" applyFill="1" applyBorder="1" applyAlignment="1">
      <alignment horizontal="center" vertical="center"/>
      <protection/>
    </xf>
    <xf numFmtId="0" fontId="6" fillId="34" borderId="23" xfId="61" applyFont="1" applyFill="1" applyBorder="1" applyAlignment="1">
      <alignment horizontal="center" vertical="center"/>
      <protection/>
    </xf>
    <xf numFmtId="0" fontId="6" fillId="34" borderId="24" xfId="61" applyFont="1" applyFill="1" applyBorder="1" applyAlignment="1">
      <alignment horizontal="center" vertical="center"/>
      <protection/>
    </xf>
    <xf numFmtId="0" fontId="6" fillId="34" borderId="21" xfId="62" applyFont="1" applyFill="1" applyBorder="1" applyAlignment="1">
      <alignment horizontal="center" vertical="center" shrinkToFit="1"/>
      <protection/>
    </xf>
    <xf numFmtId="0" fontId="6" fillId="34" borderId="22" xfId="62" applyFont="1" applyFill="1" applyBorder="1" applyAlignment="1">
      <alignment horizontal="center" vertical="center" shrinkToFit="1"/>
      <protection/>
    </xf>
    <xf numFmtId="0" fontId="6" fillId="34" borderId="23" xfId="62" applyFont="1" applyFill="1" applyBorder="1" applyAlignment="1">
      <alignment horizontal="center" vertical="center" shrinkToFit="1"/>
      <protection/>
    </xf>
    <xf numFmtId="0" fontId="6" fillId="34" borderId="21" xfId="62" applyFont="1" applyFill="1" applyBorder="1" applyAlignment="1">
      <alignment horizontal="center" vertical="center"/>
      <protection/>
    </xf>
    <xf numFmtId="0" fontId="6" fillId="34" borderId="22" xfId="62" applyFont="1" applyFill="1" applyBorder="1" applyAlignment="1">
      <alignment horizontal="center" vertical="center"/>
      <protection/>
    </xf>
    <xf numFmtId="0" fontId="6" fillId="34" borderId="23" xfId="62" applyFont="1" applyFill="1" applyBorder="1" applyAlignment="1">
      <alignment horizontal="center" vertical="center"/>
      <protection/>
    </xf>
    <xf numFmtId="0" fontId="6" fillId="34" borderId="24" xfId="62" applyFont="1" applyFill="1" applyBorder="1" applyAlignment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shrinkToFit="1"/>
      <protection hidden="1"/>
    </xf>
    <xf numFmtId="0" fontId="6" fillId="0" borderId="16" xfId="0" applyFont="1" applyFill="1" applyBorder="1" applyAlignment="1" applyProtection="1">
      <alignment horizontal="center" vertical="center" shrinkToFit="1"/>
      <protection hidden="1"/>
    </xf>
    <xf numFmtId="0" fontId="6" fillId="0" borderId="17" xfId="0" applyFont="1" applyFill="1" applyBorder="1" applyAlignment="1" applyProtection="1">
      <alignment horizontal="center" vertical="center" shrinkToFit="1"/>
      <protection hidden="1"/>
    </xf>
    <xf numFmtId="0" fontId="6" fillId="0" borderId="40" xfId="0" applyFont="1" applyFill="1" applyBorder="1" applyAlignment="1" applyProtection="1">
      <alignment horizontal="distributed" vertical="center"/>
      <protection hidden="1"/>
    </xf>
    <xf numFmtId="0" fontId="6" fillId="0" borderId="41" xfId="0" applyFont="1" applyFill="1" applyBorder="1" applyAlignment="1" applyProtection="1">
      <alignment horizontal="distributed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distributed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179" fontId="6" fillId="33" borderId="23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179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35" borderId="50" xfId="61" applyFont="1" applyFill="1" applyBorder="1" applyAlignment="1">
      <alignment horizontal="center" vertical="center" shrinkToFit="1"/>
      <protection/>
    </xf>
    <xf numFmtId="0" fontId="6" fillId="35" borderId="51" xfId="61" applyFont="1" applyFill="1" applyBorder="1" applyAlignment="1">
      <alignment horizontal="center" vertical="center" shrinkToFit="1"/>
      <protection/>
    </xf>
    <xf numFmtId="0" fontId="6" fillId="35" borderId="52" xfId="61" applyFont="1" applyFill="1" applyBorder="1" applyAlignment="1">
      <alignment horizontal="center" vertical="center"/>
      <protection/>
    </xf>
    <xf numFmtId="179" fontId="6" fillId="33" borderId="53" xfId="0" applyNumberFormat="1" applyFont="1" applyFill="1" applyBorder="1" applyAlignment="1" applyProtection="1">
      <alignment horizontal="center" vertical="center" shrinkToFit="1"/>
      <protection hidden="1"/>
    </xf>
    <xf numFmtId="0" fontId="6" fillId="35" borderId="54" xfId="61" applyFont="1" applyFill="1" applyBorder="1" applyAlignment="1">
      <alignment horizontal="center" vertical="center"/>
      <protection/>
    </xf>
    <xf numFmtId="0" fontId="6" fillId="35" borderId="51" xfId="61" applyFont="1" applyFill="1" applyBorder="1" applyAlignment="1">
      <alignment horizontal="center" vertical="center"/>
      <protection/>
    </xf>
    <xf numFmtId="0" fontId="6" fillId="0" borderId="55" xfId="0" applyFont="1" applyFill="1" applyBorder="1" applyAlignment="1" applyProtection="1">
      <alignment horizontal="distributed" vertical="center"/>
      <protection hidden="1"/>
    </xf>
    <xf numFmtId="0" fontId="6" fillId="35" borderId="40" xfId="61" applyFont="1" applyFill="1" applyBorder="1" applyAlignment="1">
      <alignment horizontal="center" vertical="center" shrinkToFit="1"/>
      <protection/>
    </xf>
    <xf numFmtId="0" fontId="6" fillId="35" borderId="56" xfId="61" applyFont="1" applyFill="1" applyBorder="1" applyAlignment="1">
      <alignment horizontal="center" vertical="center" shrinkToFit="1"/>
      <protection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 shrinkToFit="1"/>
      <protection hidden="1"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34" borderId="61" xfId="0" applyFont="1" applyFill="1" applyBorder="1" applyAlignment="1" applyProtection="1">
      <alignment horizontal="center" vertical="center" shrinkToFit="1"/>
      <protection hidden="1"/>
    </xf>
    <xf numFmtId="0" fontId="6" fillId="34" borderId="62" xfId="61" applyFont="1" applyFill="1" applyBorder="1" applyAlignment="1">
      <alignment horizontal="center" vertical="center"/>
      <protection/>
    </xf>
    <xf numFmtId="0" fontId="6" fillId="34" borderId="63" xfId="61" applyFont="1" applyFill="1" applyBorder="1" applyAlignment="1">
      <alignment horizontal="center" vertical="center"/>
      <protection/>
    </xf>
    <xf numFmtId="0" fontId="6" fillId="34" borderId="64" xfId="61" applyFont="1" applyFill="1" applyBorder="1" applyAlignment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 hidden="1"/>
    </xf>
    <xf numFmtId="0" fontId="6" fillId="34" borderId="66" xfId="0" applyFont="1" applyFill="1" applyBorder="1" applyAlignment="1" applyProtection="1">
      <alignment horizontal="center" vertical="center"/>
      <protection hidden="1"/>
    </xf>
    <xf numFmtId="0" fontId="6" fillId="34" borderId="67" xfId="0" applyFont="1" applyFill="1" applyBorder="1" applyAlignment="1" applyProtection="1">
      <alignment horizontal="center" vertical="center"/>
      <protection hidden="1"/>
    </xf>
    <xf numFmtId="0" fontId="6" fillId="34" borderId="68" xfId="0" applyFont="1" applyFill="1" applyBorder="1" applyAlignment="1" applyProtection="1">
      <alignment horizontal="center" vertical="center"/>
      <protection hidden="1"/>
    </xf>
    <xf numFmtId="0" fontId="6" fillId="34" borderId="69" xfId="0" applyFont="1" applyFill="1" applyBorder="1" applyAlignment="1" applyProtection="1">
      <alignment horizontal="center" vertical="center"/>
      <protection hidden="1"/>
    </xf>
    <xf numFmtId="0" fontId="6" fillId="34" borderId="70" xfId="0" applyFont="1" applyFill="1" applyBorder="1" applyAlignment="1" applyProtection="1">
      <alignment horizontal="center" vertical="center"/>
      <protection hidden="1"/>
    </xf>
    <xf numFmtId="0" fontId="6" fillId="34" borderId="71" xfId="62" applyFont="1" applyFill="1" applyBorder="1" applyAlignment="1">
      <alignment horizontal="center" vertical="center" shrinkToFit="1"/>
      <protection/>
    </xf>
    <xf numFmtId="0" fontId="6" fillId="34" borderId="72" xfId="62" applyFont="1" applyFill="1" applyBorder="1" applyAlignment="1">
      <alignment horizontal="center" vertical="center" shrinkToFit="1"/>
      <protection/>
    </xf>
    <xf numFmtId="0" fontId="6" fillId="34" borderId="61" xfId="62" applyFont="1" applyFill="1" applyBorder="1" applyAlignment="1">
      <alignment horizontal="center" vertical="center" shrinkToFit="1"/>
      <protection/>
    </xf>
    <xf numFmtId="180" fontId="6" fillId="34" borderId="71" xfId="62" applyNumberFormat="1" applyFont="1" applyFill="1" applyBorder="1" applyAlignment="1">
      <alignment horizontal="center" vertical="center"/>
      <protection/>
    </xf>
    <xf numFmtId="180" fontId="6" fillId="34" borderId="72" xfId="62" applyNumberFormat="1" applyFont="1" applyFill="1" applyBorder="1" applyAlignment="1">
      <alignment horizontal="center" vertical="center"/>
      <protection/>
    </xf>
    <xf numFmtId="180" fontId="6" fillId="34" borderId="61" xfId="62" applyNumberFormat="1" applyFont="1" applyFill="1" applyBorder="1" applyAlignment="1">
      <alignment horizontal="center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 hidden="1"/>
    </xf>
    <xf numFmtId="0" fontId="6" fillId="0" borderId="73" xfId="0" applyFont="1" applyFill="1" applyBorder="1" applyAlignment="1" applyProtection="1">
      <alignment horizontal="distributed" vertical="center"/>
      <protection hidden="1"/>
    </xf>
    <xf numFmtId="0" fontId="6" fillId="0" borderId="74" xfId="62" applyFont="1" applyBorder="1" applyAlignment="1">
      <alignment horizontal="distributed" vertical="center" shrinkToFit="1"/>
      <protection/>
    </xf>
    <xf numFmtId="0" fontId="6" fillId="0" borderId="75" xfId="62" applyFont="1" applyBorder="1" applyAlignment="1">
      <alignment horizontal="distributed" vertical="center" shrinkToFit="1"/>
      <protection/>
    </xf>
    <xf numFmtId="0" fontId="6" fillId="0" borderId="76" xfId="62" applyFont="1" applyBorder="1" applyAlignment="1">
      <alignment horizontal="distributed" vertical="center" shrinkToFit="1"/>
      <protection/>
    </xf>
    <xf numFmtId="38" fontId="6" fillId="34" borderId="36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77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21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25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71" xfId="61" applyFont="1" applyFill="1" applyBorder="1" applyAlignment="1">
      <alignment horizontal="center" vertical="center"/>
      <protection/>
    </xf>
    <xf numFmtId="0" fontId="6" fillId="34" borderId="72" xfId="61" applyFont="1" applyFill="1" applyBorder="1" applyAlignment="1">
      <alignment horizontal="center" vertical="center"/>
      <protection/>
    </xf>
    <xf numFmtId="0" fontId="6" fillId="34" borderId="61" xfId="61" applyFont="1" applyFill="1" applyBorder="1" applyAlignment="1">
      <alignment horizontal="center" vertical="center"/>
      <protection/>
    </xf>
    <xf numFmtId="0" fontId="6" fillId="34" borderId="36" xfId="61" applyFont="1" applyFill="1" applyBorder="1" applyAlignment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 shrinkToFit="1"/>
      <protection hidden="1"/>
    </xf>
    <xf numFmtId="0" fontId="6" fillId="34" borderId="78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38" fontId="6" fillId="33" borderId="36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64" xfId="61" applyNumberFormat="1" applyFont="1" applyFill="1" applyBorder="1" applyAlignment="1" applyProtection="1">
      <alignment horizontal="center" vertical="center" shrinkToFit="1"/>
      <protection hidden="1"/>
    </xf>
    <xf numFmtId="38" fontId="8" fillId="0" borderId="74" xfId="61" applyNumberFormat="1" applyFont="1" applyFill="1" applyBorder="1" applyAlignment="1" applyProtection="1">
      <alignment horizontal="center" vertical="center" shrinkToFit="1"/>
      <protection hidden="1"/>
    </xf>
    <xf numFmtId="38" fontId="8" fillId="0" borderId="75" xfId="61" applyNumberFormat="1" applyFont="1" applyFill="1" applyBorder="1" applyAlignment="1" applyProtection="1">
      <alignment horizontal="center" vertical="center" shrinkToFit="1"/>
      <protection hidden="1"/>
    </xf>
    <xf numFmtId="38" fontId="8" fillId="0" borderId="76" xfId="61" applyNumberFormat="1" applyFont="1" applyFill="1" applyBorder="1" applyAlignment="1" applyProtection="1">
      <alignment horizontal="center" vertical="center" shrinkToFit="1"/>
      <protection hidden="1"/>
    </xf>
    <xf numFmtId="38" fontId="6" fillId="34" borderId="65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67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68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70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71" xfId="0" applyFont="1" applyFill="1" applyBorder="1" applyAlignment="1" applyProtection="1">
      <alignment horizontal="center" vertical="center" shrinkToFit="1"/>
      <protection hidden="1"/>
    </xf>
    <xf numFmtId="0" fontId="6" fillId="34" borderId="72" xfId="0" applyFont="1" applyFill="1" applyBorder="1" applyAlignment="1" applyProtection="1">
      <alignment horizontal="center" vertical="center" shrinkToFit="1"/>
      <protection hidden="1"/>
    </xf>
    <xf numFmtId="0" fontId="6" fillId="34" borderId="71" xfId="0" applyFont="1" applyFill="1" applyBorder="1" applyAlignment="1" applyProtection="1">
      <alignment horizontal="center" vertical="center"/>
      <protection hidden="1"/>
    </xf>
    <xf numFmtId="0" fontId="6" fillId="34" borderId="72" xfId="0" applyFont="1" applyFill="1" applyBorder="1" applyAlignment="1" applyProtection="1">
      <alignment horizontal="center" vertical="center"/>
      <protection hidden="1"/>
    </xf>
    <xf numFmtId="0" fontId="6" fillId="34" borderId="61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176" fontId="6" fillId="0" borderId="20" xfId="0" applyNumberFormat="1" applyFont="1" applyFill="1" applyBorder="1" applyAlignment="1" applyProtection="1">
      <alignment horizontal="center" vertical="center"/>
      <protection hidden="1"/>
    </xf>
    <xf numFmtId="38" fontId="6" fillId="33" borderId="65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66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67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68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69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70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71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72" xfId="61" applyNumberFormat="1" applyFont="1" applyFill="1" applyBorder="1" applyAlignment="1" applyProtection="1">
      <alignment horizontal="center" vertical="center" shrinkToFit="1"/>
      <protection hidden="1"/>
    </xf>
    <xf numFmtId="38" fontId="6" fillId="33" borderId="61" xfId="61" applyNumberFormat="1" applyFont="1" applyFill="1" applyBorder="1" applyAlignment="1" applyProtection="1">
      <alignment horizontal="center" vertical="center" shrinkToFit="1"/>
      <protection hidden="1"/>
    </xf>
    <xf numFmtId="0" fontId="8" fillId="0" borderId="71" xfId="0" applyFont="1" applyFill="1" applyBorder="1" applyAlignment="1" applyProtection="1">
      <alignment horizontal="distributed" vertical="center" shrinkToFit="1"/>
      <protection hidden="1"/>
    </xf>
    <xf numFmtId="0" fontId="8" fillId="0" borderId="61" xfId="0" applyFont="1" applyFill="1" applyBorder="1" applyAlignment="1" applyProtection="1">
      <alignment horizontal="distributed" vertical="center" shrinkToFit="1"/>
      <protection hidden="1"/>
    </xf>
    <xf numFmtId="38" fontId="6" fillId="34" borderId="63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48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79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80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80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81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48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36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63" xfId="0" applyNumberFormat="1" applyFont="1" applyFill="1" applyBorder="1" applyAlignment="1" applyProtection="1">
      <alignment horizontal="center" vertical="center" shrinkToFit="1"/>
      <protection hidden="1"/>
    </xf>
    <xf numFmtId="38" fontId="6" fillId="37" borderId="77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64" xfId="0" applyNumberFormat="1" applyFont="1" applyFill="1" applyBorder="1" applyAlignment="1" applyProtection="1">
      <alignment horizontal="center" vertical="center" shrinkToFit="1"/>
      <protection hidden="1"/>
    </xf>
    <xf numFmtId="38" fontId="44" fillId="36" borderId="81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82" xfId="0" applyNumberFormat="1" applyFont="1" applyFill="1" applyBorder="1" applyAlignment="1" applyProtection="1">
      <alignment horizontal="center" vertical="center" shrinkToFit="1"/>
      <protection hidden="1"/>
    </xf>
    <xf numFmtId="38" fontId="6" fillId="33" borderId="79" xfId="0" applyNumberFormat="1" applyFont="1" applyFill="1" applyBorder="1" applyAlignment="1" applyProtection="1">
      <alignment horizontal="center" vertical="center" shrinkToFit="1"/>
      <protection hidden="1"/>
    </xf>
    <xf numFmtId="178" fontId="6" fillId="33" borderId="83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8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85" xfId="0" applyFont="1" applyFill="1" applyBorder="1" applyAlignment="1" applyProtection="1">
      <alignment horizontal="distributed" vertical="center" shrinkToFit="1"/>
      <protection hidden="1"/>
    </xf>
    <xf numFmtId="0" fontId="8" fillId="0" borderId="86" xfId="0" applyFont="1" applyFill="1" applyBorder="1" applyAlignment="1" applyProtection="1">
      <alignment horizontal="distributed" vertical="center" shrinkToFit="1"/>
      <protection hidden="1"/>
    </xf>
    <xf numFmtId="38" fontId="6" fillId="34" borderId="42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43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3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41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1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37" borderId="41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13" xfId="0" applyNumberFormat="1" applyFont="1" applyFill="1" applyBorder="1" applyAlignment="1" applyProtection="1">
      <alignment horizontal="center" vertical="center" shrinkToFit="1"/>
      <protection hidden="1"/>
    </xf>
    <xf numFmtId="178" fontId="6" fillId="33" borderId="33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14" xfId="0" applyNumberFormat="1" applyFont="1" applyFill="1" applyBorder="1" applyAlignment="1" applyProtection="1">
      <alignment horizontal="center" vertical="center" shrinkToFit="1"/>
      <protection hidden="1"/>
    </xf>
    <xf numFmtId="0" fontId="45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85" xfId="0" applyFont="1" applyFill="1" applyBorder="1" applyAlignment="1" applyProtection="1">
      <alignment horizontal="center" vertical="center" shrinkToFit="1"/>
      <protection hidden="1"/>
    </xf>
    <xf numFmtId="0" fontId="8" fillId="0" borderId="86" xfId="0" applyFont="1" applyFill="1" applyBorder="1" applyAlignment="1" applyProtection="1">
      <alignment horizontal="center" vertical="center" shrinkToFit="1"/>
      <protection hidden="1"/>
    </xf>
    <xf numFmtId="0" fontId="44" fillId="37" borderId="41" xfId="0" applyNumberFormat="1" applyFont="1" applyFill="1" applyBorder="1" applyAlignment="1" applyProtection="1">
      <alignment horizontal="center" vertical="center" shrinkToFit="1"/>
      <protection hidden="1"/>
    </xf>
    <xf numFmtId="0" fontId="44" fillId="36" borderId="10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33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44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81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80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37" borderId="43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82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79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86" xfId="0" applyFont="1" applyFill="1" applyBorder="1" applyAlignment="1" applyProtection="1">
      <alignment horizontal="distributed" vertical="center" shrinkToFit="1"/>
      <protection hidden="1"/>
    </xf>
    <xf numFmtId="38" fontId="6" fillId="0" borderId="42" xfId="0" applyNumberFormat="1" applyFont="1" applyFill="1" applyBorder="1" applyAlignment="1" applyProtection="1">
      <alignment horizontal="center" vertical="center" shrinkToFit="1"/>
      <protection hidden="1"/>
    </xf>
    <xf numFmtId="38" fontId="6" fillId="0" borderId="43" xfId="0" applyNumberFormat="1" applyFont="1" applyFill="1" applyBorder="1" applyAlignment="1" applyProtection="1">
      <alignment horizontal="center" vertical="center" shrinkToFit="1"/>
      <protection hidden="1"/>
    </xf>
    <xf numFmtId="38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38" fontId="6" fillId="0" borderId="14" xfId="0" applyNumberFormat="1" applyFont="1" applyFill="1" applyBorder="1" applyAlignment="1" applyProtection="1">
      <alignment horizontal="center" vertical="center" shrinkToFit="1"/>
      <protection hidden="1"/>
    </xf>
    <xf numFmtId="38" fontId="6" fillId="37" borderId="41" xfId="0" applyNumberFormat="1" applyFont="1" applyFill="1" applyBorder="1" applyAlignment="1" applyProtection="1">
      <alignment horizontal="center" vertical="center" shrinkToFit="1"/>
      <protection hidden="1"/>
    </xf>
    <xf numFmtId="38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38" fontId="6" fillId="33" borderId="1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81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38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37" xfId="0" applyFont="1" applyFill="1" applyBorder="1" applyAlignment="1" applyProtection="1">
      <alignment horizontal="center" vertical="center" shrinkToFit="1"/>
      <protection hidden="1"/>
    </xf>
    <xf numFmtId="0" fontId="45" fillId="36" borderId="14" xfId="0" applyNumberFormat="1" applyFont="1" applyFill="1" applyBorder="1" applyAlignment="1" applyProtection="1">
      <alignment horizontal="center" vertical="center" shrinkToFit="1"/>
      <protection hidden="1"/>
    </xf>
    <xf numFmtId="179" fontId="45" fillId="33" borderId="12" xfId="0" applyNumberFormat="1" applyFont="1" applyFill="1" applyBorder="1" applyAlignment="1" applyProtection="1">
      <alignment horizontal="center" vertical="center" shrinkToFit="1"/>
      <protection hidden="1"/>
    </xf>
    <xf numFmtId="0" fontId="45" fillId="36" borderId="42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13" xfId="0" applyNumberFormat="1" applyFont="1" applyFill="1" applyBorder="1" applyAlignment="1" applyProtection="1">
      <alignment horizontal="center" vertical="center" shrinkToFit="1"/>
      <protection hidden="1"/>
    </xf>
    <xf numFmtId="38" fontId="6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81" xfId="0" applyFont="1" applyFill="1" applyBorder="1" applyAlignment="1" applyProtection="1">
      <alignment vertical="center"/>
      <protection hidden="1"/>
    </xf>
    <xf numFmtId="0" fontId="6" fillId="0" borderId="37" xfId="0" applyFont="1" applyFill="1" applyBorder="1" applyAlignment="1" applyProtection="1">
      <alignment vertical="center"/>
      <protection hidden="1"/>
    </xf>
    <xf numFmtId="0" fontId="6" fillId="0" borderId="87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distributed" vertical="center" shrinkToFit="1"/>
      <protection hidden="1"/>
    </xf>
    <xf numFmtId="0" fontId="6" fillId="36" borderId="4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88" xfId="0" applyFont="1" applyFill="1" applyBorder="1" applyAlignment="1" applyProtection="1">
      <alignment horizontal="center" vertical="center" shrinkToFit="1"/>
      <protection hidden="1"/>
    </xf>
    <xf numFmtId="0" fontId="45" fillId="36" borderId="43" xfId="0" applyNumberFormat="1" applyFont="1" applyFill="1" applyBorder="1" applyAlignment="1" applyProtection="1">
      <alignment horizontal="center" vertical="center" shrinkToFit="1"/>
      <protection hidden="1"/>
    </xf>
    <xf numFmtId="0" fontId="45" fillId="33" borderId="4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89" xfId="0" applyFont="1" applyFill="1" applyBorder="1" applyAlignment="1" applyProtection="1">
      <alignment horizontal="center" vertical="center" shrinkToFit="1"/>
      <protection hidden="1"/>
    </xf>
    <xf numFmtId="0" fontId="8" fillId="0" borderId="90" xfId="0" applyFont="1" applyFill="1" applyBorder="1" applyAlignment="1" applyProtection="1">
      <alignment horizontal="center" vertical="center" shrinkToFit="1"/>
      <protection hidden="1"/>
    </xf>
    <xf numFmtId="38" fontId="6" fillId="34" borderId="40" xfId="0" applyNumberFormat="1" applyFont="1" applyFill="1" applyBorder="1" applyAlignment="1" applyProtection="1">
      <alignment horizontal="center" vertical="center" shrinkToFit="1"/>
      <protection hidden="1"/>
    </xf>
    <xf numFmtId="38" fontId="6" fillId="34" borderId="56" xfId="0" applyNumberFormat="1" applyFont="1" applyFill="1" applyBorder="1" applyAlignment="1" applyProtection="1">
      <alignment horizontal="center" vertical="center" shrinkToFit="1"/>
      <protection hidden="1"/>
    </xf>
    <xf numFmtId="179" fontId="6" fillId="34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57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55" xfId="0" applyNumberFormat="1" applyFont="1" applyFill="1" applyBorder="1" applyAlignment="1" applyProtection="1">
      <alignment horizontal="center" vertical="center" shrinkToFit="1"/>
      <protection hidden="1"/>
    </xf>
    <xf numFmtId="179" fontId="6" fillId="33" borderId="55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40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56" xfId="0" applyNumberFormat="1" applyFont="1" applyFill="1" applyBorder="1" applyAlignment="1" applyProtection="1">
      <alignment horizontal="center" vertical="center" shrinkToFit="1"/>
      <protection hidden="1"/>
    </xf>
    <xf numFmtId="0" fontId="6" fillId="37" borderId="55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57" xfId="0" applyNumberFormat="1" applyFont="1" applyFill="1" applyBorder="1" applyAlignment="1" applyProtection="1">
      <alignment horizontal="center" vertical="center" shrinkToFit="1"/>
      <protection hidden="1"/>
    </xf>
    <xf numFmtId="178" fontId="6" fillId="33" borderId="35" xfId="0" applyNumberFormat="1" applyFont="1" applyFill="1" applyBorder="1" applyAlignment="1" applyProtection="1">
      <alignment horizontal="center" vertical="center" shrinkToFit="1"/>
      <protection hidden="1"/>
    </xf>
    <xf numFmtId="0" fontId="6" fillId="34" borderId="58" xfId="0" applyFont="1" applyFill="1" applyBorder="1" applyAlignment="1" applyProtection="1">
      <alignment horizontal="center" vertical="center" shrinkToFit="1"/>
      <protection hidden="1"/>
    </xf>
    <xf numFmtId="0" fontId="6" fillId="34" borderId="58" xfId="0" applyFont="1" applyFill="1" applyBorder="1" applyAlignment="1" applyProtection="1">
      <alignment horizontal="center" vertical="center" shrinkToFit="1"/>
      <protection hidden="1"/>
    </xf>
    <xf numFmtId="0" fontId="6" fillId="38" borderId="0" xfId="0" applyFont="1" applyFill="1" applyBorder="1" applyAlignment="1" applyProtection="1">
      <alignment horizontal="center" vertical="center" shrinkToFit="1"/>
      <protection hidden="1"/>
    </xf>
    <xf numFmtId="0" fontId="6" fillId="34" borderId="58" xfId="62" applyFont="1" applyFill="1" applyBorder="1" applyAlignment="1">
      <alignment horizontal="center" vertical="center"/>
      <protection/>
    </xf>
    <xf numFmtId="0" fontId="6" fillId="38" borderId="0" xfId="62" applyFont="1" applyFill="1" applyBorder="1" applyAlignment="1">
      <alignment horizontal="center" vertical="center"/>
      <protection/>
    </xf>
    <xf numFmtId="0" fontId="6" fillId="38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00803 (2)" xfId="61"/>
    <cellStyle name="표준_Sheet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45380;%20&#54616;&#48152;&#44592;%20&#51064;&#49324;&#53685;&#44228;\&#51649;&#50896;&#47749;&#48512;(20181231)-(&#47749;&#50696;&#53748;&#51649;,&#54028;&#44204;&#48373;&#444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정원(휴직제외)"/>
      <sheetName val="변동사항"/>
      <sheetName val="실과별"/>
      <sheetName val="Sheet1"/>
      <sheetName val="직원명부"/>
      <sheetName val="임기제"/>
      <sheetName val="파견"/>
      <sheetName val="퇴직자"/>
      <sheetName val="공로연수"/>
      <sheetName val="Sheet2"/>
    </sheetNames>
    <sheetDataSet>
      <sheetData sheetId="1">
        <row r="1">
          <cell r="F1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M52" sqref="M52"/>
    </sheetView>
  </sheetViews>
  <sheetFormatPr defaultColWidth="9.140625" defaultRowHeight="15"/>
  <cols>
    <col min="1" max="26" width="4.421875" style="0" customWidth="1"/>
  </cols>
  <sheetData>
    <row r="1" spans="1:26" ht="25.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2"/>
      <c r="Z1" s="3"/>
    </row>
    <row r="2" spans="1:26" ht="16.5">
      <c r="A2" s="143" t="s">
        <v>50</v>
      </c>
      <c r="B2" s="143"/>
      <c r="C2" s="143"/>
      <c r="D2" s="1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44">
        <f>'[1]변동사항'!F1</f>
        <v>43465</v>
      </c>
      <c r="W2" s="144"/>
      <c r="X2" s="144"/>
      <c r="Y2" s="144"/>
      <c r="Z2" s="3"/>
    </row>
    <row r="3" spans="1:26" ht="16.5">
      <c r="A3" s="145" t="s">
        <v>51</v>
      </c>
      <c r="B3" s="146"/>
      <c r="C3" s="147"/>
      <c r="D3" s="151" t="s">
        <v>52</v>
      </c>
      <c r="E3" s="152"/>
      <c r="F3" s="153"/>
      <c r="G3" s="151" t="s">
        <v>53</v>
      </c>
      <c r="H3" s="152"/>
      <c r="I3" s="153"/>
      <c r="J3" s="151" t="s">
        <v>54</v>
      </c>
      <c r="K3" s="152"/>
      <c r="L3" s="153"/>
      <c r="M3" s="151" t="s">
        <v>55</v>
      </c>
      <c r="N3" s="152"/>
      <c r="O3" s="153"/>
      <c r="P3" s="151"/>
      <c r="Q3" s="152"/>
      <c r="R3" s="153"/>
      <c r="S3" s="151"/>
      <c r="T3" s="152"/>
      <c r="U3" s="152"/>
      <c r="V3" s="151" t="s">
        <v>56</v>
      </c>
      <c r="W3" s="152"/>
      <c r="X3" s="152"/>
      <c r="Y3" s="129" t="s">
        <v>4</v>
      </c>
      <c r="Z3" s="130"/>
    </row>
    <row r="4" spans="1:26" ht="17.25" thickBot="1">
      <c r="A4" s="148"/>
      <c r="B4" s="149"/>
      <c r="C4" s="150"/>
      <c r="D4" s="4" t="s">
        <v>57</v>
      </c>
      <c r="E4" s="5" t="s">
        <v>58</v>
      </c>
      <c r="F4" s="6" t="s">
        <v>59</v>
      </c>
      <c r="G4" s="7" t="s">
        <v>57</v>
      </c>
      <c r="H4" s="5" t="s">
        <v>58</v>
      </c>
      <c r="I4" s="8" t="s">
        <v>59</v>
      </c>
      <c r="J4" s="4" t="s">
        <v>57</v>
      </c>
      <c r="K4" s="5" t="s">
        <v>58</v>
      </c>
      <c r="L4" s="6" t="s">
        <v>59</v>
      </c>
      <c r="M4" s="7" t="s">
        <v>57</v>
      </c>
      <c r="N4" s="5" t="s">
        <v>58</v>
      </c>
      <c r="O4" s="8" t="s">
        <v>59</v>
      </c>
      <c r="P4" s="4" t="s">
        <v>57</v>
      </c>
      <c r="Q4" s="5" t="s">
        <v>58</v>
      </c>
      <c r="R4" s="6" t="s">
        <v>59</v>
      </c>
      <c r="S4" s="7" t="s">
        <v>57</v>
      </c>
      <c r="T4" s="5" t="s">
        <v>58</v>
      </c>
      <c r="U4" s="8" t="s">
        <v>59</v>
      </c>
      <c r="V4" s="9" t="s">
        <v>57</v>
      </c>
      <c r="W4" s="10" t="s">
        <v>58</v>
      </c>
      <c r="X4" s="8" t="s">
        <v>59</v>
      </c>
      <c r="Y4" s="9" t="s">
        <v>57</v>
      </c>
      <c r="Z4" s="11" t="s">
        <v>58</v>
      </c>
    </row>
    <row r="5" spans="1:26" ht="17.25" thickTop="1">
      <c r="A5" s="131" t="s">
        <v>52</v>
      </c>
      <c r="B5" s="132"/>
      <c r="C5" s="133"/>
      <c r="D5" s="12">
        <f>SUM(G5,J5,M5,P5,S5,V5,Y5)</f>
        <v>586</v>
      </c>
      <c r="E5" s="13">
        <f>SUM(H5,K5,N5,Q5,T5,Z5)</f>
        <v>574</v>
      </c>
      <c r="F5" s="14">
        <f>E5-D5</f>
        <v>-12</v>
      </c>
      <c r="G5" s="15">
        <f>C10</f>
        <v>560</v>
      </c>
      <c r="H5" s="13">
        <f>D10</f>
        <v>550</v>
      </c>
      <c r="I5" s="16">
        <f>H5-G5</f>
        <v>-10</v>
      </c>
      <c r="J5" s="12">
        <f>C49</f>
        <v>3</v>
      </c>
      <c r="K5" s="13">
        <v>2</v>
      </c>
      <c r="L5" s="14">
        <f>K5-J5</f>
        <v>-1</v>
      </c>
      <c r="M5" s="15">
        <f>C52</f>
        <v>22</v>
      </c>
      <c r="N5" s="15">
        <f>D52</f>
        <v>21</v>
      </c>
      <c r="O5" s="16">
        <f>N5-M5</f>
        <v>-1</v>
      </c>
      <c r="P5" s="12"/>
      <c r="Q5" s="13"/>
      <c r="R5" s="14">
        <f>Q5-P5</f>
        <v>0</v>
      </c>
      <c r="S5" s="15">
        <f>R49</f>
        <v>0</v>
      </c>
      <c r="T5" s="13"/>
      <c r="U5" s="16">
        <f>T5-S5</f>
        <v>0</v>
      </c>
      <c r="V5" s="12">
        <v>0</v>
      </c>
      <c r="W5" s="17">
        <v>16</v>
      </c>
      <c r="X5" s="16">
        <f>W5-V5</f>
        <v>16</v>
      </c>
      <c r="Y5" s="12">
        <v>1</v>
      </c>
      <c r="Z5" s="18">
        <v>1</v>
      </c>
    </row>
    <row r="6" spans="1:26" ht="16.5">
      <c r="A6" s="19"/>
      <c r="B6" s="19"/>
      <c r="C6" s="20"/>
      <c r="D6" s="20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"/>
      <c r="U6" s="3"/>
      <c r="V6" s="3"/>
      <c r="W6" s="3"/>
      <c r="X6" s="3"/>
      <c r="Y6" s="3"/>
      <c r="Z6" s="3"/>
    </row>
    <row r="7" spans="1:26" ht="16.5">
      <c r="A7" s="22" t="s">
        <v>60</v>
      </c>
      <c r="B7" s="22"/>
      <c r="C7" s="22"/>
      <c r="D7" s="2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>
      <c r="A8" s="134" t="s">
        <v>51</v>
      </c>
      <c r="B8" s="135"/>
      <c r="C8" s="138" t="s">
        <v>6</v>
      </c>
      <c r="D8" s="139"/>
      <c r="E8" s="97"/>
      <c r="F8" s="138" t="s">
        <v>7</v>
      </c>
      <c r="G8" s="139"/>
      <c r="H8" s="139"/>
      <c r="I8" s="138" t="s">
        <v>8</v>
      </c>
      <c r="J8" s="139"/>
      <c r="K8" s="97"/>
      <c r="L8" s="140" t="s">
        <v>9</v>
      </c>
      <c r="M8" s="141"/>
      <c r="N8" s="141"/>
      <c r="O8" s="142"/>
      <c r="P8" s="138" t="s">
        <v>10</v>
      </c>
      <c r="Q8" s="139"/>
      <c r="R8" s="139"/>
      <c r="S8" s="97"/>
      <c r="T8" s="138" t="s">
        <v>11</v>
      </c>
      <c r="U8" s="139"/>
      <c r="V8" s="139"/>
      <c r="W8" s="97"/>
      <c r="X8" s="138" t="s">
        <v>12</v>
      </c>
      <c r="Y8" s="139"/>
      <c r="Z8" s="97"/>
    </row>
    <row r="9" spans="1:26" ht="17.25" thickBot="1">
      <c r="A9" s="136"/>
      <c r="B9" s="137"/>
      <c r="C9" s="23" t="s">
        <v>13</v>
      </c>
      <c r="D9" s="24" t="s">
        <v>14</v>
      </c>
      <c r="E9" s="25" t="s">
        <v>15</v>
      </c>
      <c r="F9" s="26" t="s">
        <v>13</v>
      </c>
      <c r="G9" s="27" t="s">
        <v>14</v>
      </c>
      <c r="H9" s="27" t="s">
        <v>59</v>
      </c>
      <c r="I9" s="23" t="s">
        <v>13</v>
      </c>
      <c r="J9" s="27" t="s">
        <v>14</v>
      </c>
      <c r="K9" s="25" t="s">
        <v>59</v>
      </c>
      <c r="L9" s="26" t="s">
        <v>13</v>
      </c>
      <c r="M9" s="27" t="s">
        <v>14</v>
      </c>
      <c r="N9" s="28" t="s">
        <v>61</v>
      </c>
      <c r="O9" s="26" t="s">
        <v>59</v>
      </c>
      <c r="P9" s="23" t="s">
        <v>13</v>
      </c>
      <c r="Q9" s="24" t="s">
        <v>14</v>
      </c>
      <c r="R9" s="26" t="s">
        <v>61</v>
      </c>
      <c r="S9" s="29" t="s">
        <v>59</v>
      </c>
      <c r="T9" s="23" t="s">
        <v>13</v>
      </c>
      <c r="U9" s="24" t="s">
        <v>14</v>
      </c>
      <c r="V9" s="26" t="s">
        <v>61</v>
      </c>
      <c r="W9" s="29" t="s">
        <v>59</v>
      </c>
      <c r="X9" s="23" t="s">
        <v>13</v>
      </c>
      <c r="Y9" s="27" t="s">
        <v>14</v>
      </c>
      <c r="Z9" s="25" t="s">
        <v>59</v>
      </c>
    </row>
    <row r="10" spans="1:26" ht="17.25" thickTop="1">
      <c r="A10" s="127" t="s">
        <v>6</v>
      </c>
      <c r="B10" s="128"/>
      <c r="C10" s="30">
        <f>SUM(C11:C17,C21,C24:C33,C38:C44)</f>
        <v>560</v>
      </c>
      <c r="D10" s="30">
        <f>SUM(D11:D17,D21,D24:D33,D38:D44)</f>
        <v>550</v>
      </c>
      <c r="E10" s="31">
        <f>D10-C10</f>
        <v>-10</v>
      </c>
      <c r="F10" s="30">
        <f>SUM(F11:F17,F21,F24:F33,F38:F44)</f>
        <v>4</v>
      </c>
      <c r="G10" s="30">
        <f>SUM(G11:G17,G21,G24:G33,G38:G44)</f>
        <v>4</v>
      </c>
      <c r="H10" s="32">
        <f aca="true" t="shared" si="0" ref="H10:H44">G10-F10</f>
        <v>0</v>
      </c>
      <c r="I10" s="30">
        <f>SUM(I11:I17,I21,I24:I33,I38:I44)</f>
        <v>26</v>
      </c>
      <c r="J10" s="30">
        <f>SUM(J11:J17,J21,J24:J33,J38:J44)</f>
        <v>26</v>
      </c>
      <c r="K10" s="31">
        <f aca="true" t="shared" si="1" ref="K10:K29">J10-I10</f>
        <v>0</v>
      </c>
      <c r="L10" s="30">
        <f>SUM(L11:L17,L21,L24:L33,L38:L44)</f>
        <v>145</v>
      </c>
      <c r="M10" s="30">
        <f>SUM(M11:M17,M21,M24:M33,M38:M44)</f>
        <v>186</v>
      </c>
      <c r="N10" s="30">
        <f>SUM(N11:N17,N21,N24:N33,N38:N44)</f>
        <v>49</v>
      </c>
      <c r="O10" s="33">
        <f>M10-L10-N10</f>
        <v>-8</v>
      </c>
      <c r="P10" s="30">
        <f>SUM(P11:P17,P21,P24:P33,P38:P44)</f>
        <v>162</v>
      </c>
      <c r="Q10" s="30">
        <f>SUM(Q11:Q17,Q21,Q24:Q33,Q38:Q44)</f>
        <v>162</v>
      </c>
      <c r="R10" s="30">
        <f>SUM(R11:R17,R21,R24:R33,R38:R44)</f>
        <v>31</v>
      </c>
      <c r="S10" s="34">
        <f>(Q10+N10)-P10-R10-AA10</f>
        <v>18</v>
      </c>
      <c r="T10" s="30">
        <f>SUM(T11:T17,T21,T24:T33,T38:T44)</f>
        <v>124</v>
      </c>
      <c r="U10" s="30">
        <f>SUM(U11:U17,U21,U24:U33,U38:U44)</f>
        <v>86</v>
      </c>
      <c r="V10" s="30">
        <f>SUM(V11:V17,V21,V24:V33,V38:V44)</f>
        <v>1</v>
      </c>
      <c r="W10" s="35">
        <f>(U10+R10-V10)-T10-AB10+AA10</f>
        <v>-8</v>
      </c>
      <c r="X10" s="30">
        <f>SUM(X11:X17,X21,X24:X33,X38:X44)</f>
        <v>99</v>
      </c>
      <c r="Y10" s="30">
        <f>SUM(Y11:Y17,Y21,Y24:Y33,Y38:Y44)</f>
        <v>86</v>
      </c>
      <c r="Z10" s="31">
        <f>(Y10+V10)-X10+AB10</f>
        <v>-12</v>
      </c>
    </row>
    <row r="11" spans="1:26" ht="16.5">
      <c r="A11" s="154" t="s">
        <v>62</v>
      </c>
      <c r="B11" s="155"/>
      <c r="C11" s="43">
        <f aca="true" t="shared" si="2" ref="C11:D32">SUM(F11,I11,L11,P11,T11,X11)</f>
        <v>205</v>
      </c>
      <c r="D11" s="156">
        <f>SUM(G11,J11,M11,Q11,U11,Y11)</f>
        <v>205</v>
      </c>
      <c r="E11" s="157">
        <f>D11-C11</f>
        <v>0</v>
      </c>
      <c r="F11" s="158">
        <v>2</v>
      </c>
      <c r="G11" s="159">
        <v>2</v>
      </c>
      <c r="H11" s="160">
        <f t="shared" si="0"/>
        <v>0</v>
      </c>
      <c r="I11" s="161">
        <v>17</v>
      </c>
      <c r="J11" s="159">
        <v>17</v>
      </c>
      <c r="K11" s="162">
        <f t="shared" si="1"/>
        <v>0</v>
      </c>
      <c r="L11" s="163">
        <v>59</v>
      </c>
      <c r="M11" s="164">
        <v>58</v>
      </c>
      <c r="N11" s="165">
        <v>4</v>
      </c>
      <c r="O11" s="166">
        <f>M11-L11-N11</f>
        <v>-5</v>
      </c>
      <c r="P11" s="167">
        <v>55</v>
      </c>
      <c r="Q11" s="168">
        <v>58</v>
      </c>
      <c r="R11" s="169">
        <v>5</v>
      </c>
      <c r="S11" s="170">
        <f>(Q11+N11)-P11-R11-AA11</f>
        <v>2</v>
      </c>
      <c r="T11" s="161">
        <v>36</v>
      </c>
      <c r="U11" s="168">
        <v>30</v>
      </c>
      <c r="V11" s="169"/>
      <c r="W11" s="171">
        <f>(U11+R11-V11)-T11-AB11+AA11</f>
        <v>-1</v>
      </c>
      <c r="X11" s="161">
        <v>36</v>
      </c>
      <c r="Y11" s="159">
        <v>40</v>
      </c>
      <c r="Z11" s="162">
        <f>(Y11+V11)-X11</f>
        <v>4</v>
      </c>
    </row>
    <row r="12" spans="1:26" ht="16.5">
      <c r="A12" s="172" t="s">
        <v>16</v>
      </c>
      <c r="B12" s="173"/>
      <c r="C12" s="174">
        <f t="shared" si="2"/>
        <v>16</v>
      </c>
      <c r="D12" s="175">
        <f t="shared" si="2"/>
        <v>16</v>
      </c>
      <c r="E12" s="176">
        <f aca="true" t="shared" si="3" ref="E12:E44">D12-C12</f>
        <v>0</v>
      </c>
      <c r="F12" s="177">
        <v>0</v>
      </c>
      <c r="G12" s="178">
        <v>0</v>
      </c>
      <c r="H12" s="179">
        <f t="shared" si="0"/>
        <v>0</v>
      </c>
      <c r="I12" s="177">
        <v>1</v>
      </c>
      <c r="J12" s="180">
        <v>1</v>
      </c>
      <c r="K12" s="181">
        <f t="shared" si="1"/>
        <v>0</v>
      </c>
      <c r="L12" s="177">
        <v>4</v>
      </c>
      <c r="M12" s="178">
        <v>6</v>
      </c>
      <c r="N12" s="182">
        <v>2</v>
      </c>
      <c r="O12" s="36">
        <f aca="true" t="shared" si="4" ref="O12:O44">M12-L12-N12</f>
        <v>0</v>
      </c>
      <c r="P12" s="183">
        <v>5</v>
      </c>
      <c r="Q12" s="184">
        <v>4</v>
      </c>
      <c r="R12" s="185">
        <v>1</v>
      </c>
      <c r="S12" s="186">
        <f>(Q12+N12)-P12-R12-AA12</f>
        <v>0</v>
      </c>
      <c r="T12" s="183">
        <v>4</v>
      </c>
      <c r="U12" s="184">
        <v>3</v>
      </c>
      <c r="V12" s="185"/>
      <c r="W12" s="36">
        <f>(U12+R12-V12)-T12-AB12+AA12</f>
        <v>0</v>
      </c>
      <c r="X12" s="183">
        <v>2</v>
      </c>
      <c r="Y12" s="187">
        <v>2</v>
      </c>
      <c r="Z12" s="181">
        <f aca="true" t="shared" si="5" ref="Z12:Z42">(Y12+V12)-X12</f>
        <v>0</v>
      </c>
    </row>
    <row r="13" spans="1:26" ht="16.5">
      <c r="A13" s="172" t="s">
        <v>17</v>
      </c>
      <c r="B13" s="173"/>
      <c r="C13" s="174">
        <f>SUM(F13,I13,L13,P13,T13,X13)</f>
        <v>10</v>
      </c>
      <c r="D13" s="175">
        <f>SUM(G13,J13,M13,Q13,U13,Y13)</f>
        <v>9</v>
      </c>
      <c r="E13" s="176">
        <f>D13-C13</f>
        <v>-1</v>
      </c>
      <c r="F13" s="177">
        <v>0</v>
      </c>
      <c r="G13" s="178">
        <v>0</v>
      </c>
      <c r="H13" s="179">
        <f>G13-F13</f>
        <v>0</v>
      </c>
      <c r="I13" s="183">
        <v>1</v>
      </c>
      <c r="J13" s="187">
        <v>1</v>
      </c>
      <c r="K13" s="181">
        <f>J13-I13</f>
        <v>0</v>
      </c>
      <c r="L13" s="177">
        <v>1</v>
      </c>
      <c r="M13" s="178">
        <v>3</v>
      </c>
      <c r="N13" s="182">
        <v>2</v>
      </c>
      <c r="O13" s="36">
        <f>M13-L13-N13</f>
        <v>0</v>
      </c>
      <c r="P13" s="183">
        <v>4</v>
      </c>
      <c r="Q13" s="184">
        <v>2</v>
      </c>
      <c r="R13" s="185"/>
      <c r="S13" s="186">
        <f>(Q13+N13)-P13-R13-AA13</f>
        <v>0</v>
      </c>
      <c r="T13" s="188">
        <v>1</v>
      </c>
      <c r="U13" s="184">
        <v>0</v>
      </c>
      <c r="V13" s="185"/>
      <c r="W13" s="36">
        <f>(U13+R13-V13)-T13-AB13+AA13</f>
        <v>-1</v>
      </c>
      <c r="X13" s="183">
        <v>3</v>
      </c>
      <c r="Y13" s="187">
        <v>3</v>
      </c>
      <c r="Z13" s="181">
        <f>(Y13+V13)-X13</f>
        <v>0</v>
      </c>
    </row>
    <row r="14" spans="1:26" ht="16.5">
      <c r="A14" s="189" t="s">
        <v>18</v>
      </c>
      <c r="B14" s="190"/>
      <c r="C14" s="174">
        <f t="shared" si="2"/>
        <v>55</v>
      </c>
      <c r="D14" s="175">
        <f>SUM(G14,J14,M14,Q14,U14,Y14)</f>
        <v>53</v>
      </c>
      <c r="E14" s="176">
        <f>D14-C14</f>
        <v>-2</v>
      </c>
      <c r="F14" s="177">
        <v>0</v>
      </c>
      <c r="G14" s="178">
        <v>0</v>
      </c>
      <c r="H14" s="179">
        <f t="shared" si="0"/>
        <v>0</v>
      </c>
      <c r="I14" s="183">
        <v>0</v>
      </c>
      <c r="J14" s="187">
        <v>0</v>
      </c>
      <c r="K14" s="181">
        <f t="shared" si="1"/>
        <v>0</v>
      </c>
      <c r="L14" s="177">
        <v>11</v>
      </c>
      <c r="M14" s="178">
        <v>16</v>
      </c>
      <c r="N14" s="191">
        <v>5</v>
      </c>
      <c r="O14" s="36">
        <f t="shared" si="4"/>
        <v>0</v>
      </c>
      <c r="P14" s="192">
        <v>22</v>
      </c>
      <c r="Q14" s="184">
        <v>19</v>
      </c>
      <c r="R14" s="185">
        <v>2</v>
      </c>
      <c r="S14" s="186">
        <f aca="true" t="shared" si="6" ref="S14:S44">(Q14+N14)-P14-R14-AA14</f>
        <v>0</v>
      </c>
      <c r="T14" s="183">
        <v>14</v>
      </c>
      <c r="U14" s="184">
        <v>12</v>
      </c>
      <c r="V14" s="185"/>
      <c r="W14" s="36">
        <f aca="true" t="shared" si="7" ref="W14:W44">(U14+R14-V14)-T14-AB14+AA14</f>
        <v>0</v>
      </c>
      <c r="X14" s="183">
        <v>8</v>
      </c>
      <c r="Y14" s="187">
        <v>6</v>
      </c>
      <c r="Z14" s="181">
        <f>(Y14+V14)-X14</f>
        <v>-2</v>
      </c>
    </row>
    <row r="15" spans="1:26" ht="16.5">
      <c r="A15" s="172" t="s">
        <v>19</v>
      </c>
      <c r="B15" s="173"/>
      <c r="C15" s="174">
        <f t="shared" si="2"/>
        <v>0</v>
      </c>
      <c r="D15" s="175">
        <f t="shared" si="2"/>
        <v>0</v>
      </c>
      <c r="E15" s="193">
        <f t="shared" si="3"/>
        <v>0</v>
      </c>
      <c r="F15" s="177">
        <v>0</v>
      </c>
      <c r="G15" s="178">
        <v>0</v>
      </c>
      <c r="H15" s="179">
        <f t="shared" si="0"/>
        <v>0</v>
      </c>
      <c r="I15" s="177">
        <v>0</v>
      </c>
      <c r="J15" s="180">
        <v>0</v>
      </c>
      <c r="K15" s="36">
        <f t="shared" si="1"/>
        <v>0</v>
      </c>
      <c r="L15" s="177">
        <v>0</v>
      </c>
      <c r="M15" s="178">
        <v>0</v>
      </c>
      <c r="N15" s="182"/>
      <c r="O15" s="36">
        <f t="shared" si="4"/>
        <v>0</v>
      </c>
      <c r="P15" s="177"/>
      <c r="Q15" s="178"/>
      <c r="R15" s="194"/>
      <c r="S15" s="186">
        <f t="shared" si="6"/>
        <v>0</v>
      </c>
      <c r="T15" s="177">
        <v>0</v>
      </c>
      <c r="U15" s="178">
        <v>0</v>
      </c>
      <c r="V15" s="194"/>
      <c r="W15" s="36">
        <f t="shared" si="7"/>
        <v>0</v>
      </c>
      <c r="X15" s="177">
        <v>0</v>
      </c>
      <c r="Y15" s="180">
        <v>0</v>
      </c>
      <c r="Z15" s="36">
        <f t="shared" si="5"/>
        <v>0</v>
      </c>
    </row>
    <row r="16" spans="1:26" ht="16.5">
      <c r="A16" s="172" t="s">
        <v>20</v>
      </c>
      <c r="B16" s="173"/>
      <c r="C16" s="174">
        <f>SUM(F16,I16,L16,P16,T16,X16)</f>
        <v>1</v>
      </c>
      <c r="D16" s="175">
        <f>SUM(G16,J16,M16,Q16,U16,Y16)</f>
        <v>1</v>
      </c>
      <c r="E16" s="193">
        <f>D16-C16</f>
        <v>0</v>
      </c>
      <c r="F16" s="177">
        <v>0</v>
      </c>
      <c r="G16" s="178">
        <v>0</v>
      </c>
      <c r="H16" s="179">
        <f>G16-F16</f>
        <v>0</v>
      </c>
      <c r="I16" s="177">
        <v>0</v>
      </c>
      <c r="J16" s="180">
        <v>0</v>
      </c>
      <c r="K16" s="36">
        <f>J16-I16</f>
        <v>0</v>
      </c>
      <c r="L16" s="177">
        <v>0</v>
      </c>
      <c r="M16" s="178">
        <v>0</v>
      </c>
      <c r="N16" s="182"/>
      <c r="O16" s="36">
        <f>M16-L16-N16</f>
        <v>0</v>
      </c>
      <c r="P16" s="177"/>
      <c r="Q16" s="178"/>
      <c r="R16" s="194"/>
      <c r="S16" s="186">
        <f t="shared" si="6"/>
        <v>0</v>
      </c>
      <c r="T16" s="177">
        <v>1</v>
      </c>
      <c r="U16" s="178">
        <v>1</v>
      </c>
      <c r="V16" s="194"/>
      <c r="W16" s="36">
        <f t="shared" si="7"/>
        <v>0</v>
      </c>
      <c r="X16" s="177"/>
      <c r="Y16" s="180"/>
      <c r="Z16" s="36">
        <f>(Y16+V16)-X16</f>
        <v>0</v>
      </c>
    </row>
    <row r="17" spans="1:26" ht="16.5">
      <c r="A17" s="172" t="s">
        <v>63</v>
      </c>
      <c r="B17" s="173"/>
      <c r="C17" s="174">
        <f t="shared" si="2"/>
        <v>13</v>
      </c>
      <c r="D17" s="175">
        <f t="shared" si="2"/>
        <v>13</v>
      </c>
      <c r="E17" s="157">
        <f t="shared" si="3"/>
        <v>0</v>
      </c>
      <c r="F17" s="195">
        <f>SUM(F18:F20)</f>
        <v>0</v>
      </c>
      <c r="G17" s="178">
        <f>SUM(G18:G20)</f>
        <v>0</v>
      </c>
      <c r="H17" s="179">
        <f t="shared" si="0"/>
        <v>0</v>
      </c>
      <c r="I17" s="196">
        <f>SUM(I18:I20)</f>
        <v>0</v>
      </c>
      <c r="J17" s="197">
        <f>SUM(J18:J20)</f>
        <v>0</v>
      </c>
      <c r="K17" s="162">
        <f t="shared" si="1"/>
        <v>0</v>
      </c>
      <c r="L17" s="177">
        <f>SUM(L18:L20)</f>
        <v>5</v>
      </c>
      <c r="M17" s="198">
        <f>SUM(M18:M20)</f>
        <v>7</v>
      </c>
      <c r="N17" s="199">
        <f>SUM(N18:N20)</f>
        <v>2</v>
      </c>
      <c r="O17" s="36">
        <f t="shared" si="4"/>
        <v>0</v>
      </c>
      <c r="P17" s="196">
        <f>SUM(P18:P20)</f>
        <v>5</v>
      </c>
      <c r="Q17" s="200">
        <f>SUM(Q18:Q20)</f>
        <v>3</v>
      </c>
      <c r="R17" s="201">
        <f>SUM(R18:R20)</f>
        <v>0</v>
      </c>
      <c r="S17" s="186">
        <f t="shared" si="6"/>
        <v>0</v>
      </c>
      <c r="T17" s="196">
        <f>SUM(T18:T20)</f>
        <v>3</v>
      </c>
      <c r="U17" s="200">
        <f>SUM(U18:U20)</f>
        <v>2</v>
      </c>
      <c r="V17" s="201">
        <f>SUM(V18:V20)</f>
        <v>0</v>
      </c>
      <c r="W17" s="36">
        <f t="shared" si="7"/>
        <v>-1</v>
      </c>
      <c r="X17" s="196">
        <f>SUM(X18:X20)</f>
        <v>0</v>
      </c>
      <c r="Y17" s="197">
        <f>SUM(Y18:Y20)</f>
        <v>1</v>
      </c>
      <c r="Z17" s="162">
        <f t="shared" si="5"/>
        <v>1</v>
      </c>
    </row>
    <row r="18" spans="1:26" ht="16.5">
      <c r="A18" s="202"/>
      <c r="B18" s="203" t="s">
        <v>21</v>
      </c>
      <c r="C18" s="174">
        <f t="shared" si="2"/>
        <v>7</v>
      </c>
      <c r="D18" s="175">
        <f t="shared" si="2"/>
        <v>7</v>
      </c>
      <c r="E18" s="176">
        <f t="shared" si="3"/>
        <v>0</v>
      </c>
      <c r="F18" s="204">
        <v>0</v>
      </c>
      <c r="G18" s="205">
        <v>0</v>
      </c>
      <c r="H18" s="179">
        <f t="shared" si="0"/>
        <v>0</v>
      </c>
      <c r="I18" s="206">
        <v>0</v>
      </c>
      <c r="J18" s="207">
        <v>0</v>
      </c>
      <c r="K18" s="181">
        <f t="shared" si="1"/>
        <v>0</v>
      </c>
      <c r="L18" s="204">
        <v>3</v>
      </c>
      <c r="M18" s="205">
        <v>4</v>
      </c>
      <c r="N18" s="208">
        <v>1</v>
      </c>
      <c r="O18" s="36">
        <f t="shared" si="4"/>
        <v>0</v>
      </c>
      <c r="P18" s="206">
        <v>2</v>
      </c>
      <c r="Q18" s="209">
        <v>1</v>
      </c>
      <c r="R18" s="210"/>
      <c r="S18" s="186">
        <f t="shared" si="6"/>
        <v>0</v>
      </c>
      <c r="T18" s="206">
        <v>2</v>
      </c>
      <c r="U18" s="209">
        <v>2</v>
      </c>
      <c r="V18" s="210"/>
      <c r="W18" s="36">
        <f t="shared" si="7"/>
        <v>0</v>
      </c>
      <c r="X18" s="206"/>
      <c r="Y18" s="207"/>
      <c r="Z18" s="181">
        <f t="shared" si="5"/>
        <v>0</v>
      </c>
    </row>
    <row r="19" spans="1:26" ht="16.5">
      <c r="A19" s="211"/>
      <c r="B19" s="203" t="s">
        <v>22</v>
      </c>
      <c r="C19" s="174">
        <f t="shared" si="2"/>
        <v>3</v>
      </c>
      <c r="D19" s="175">
        <f t="shared" si="2"/>
        <v>2</v>
      </c>
      <c r="E19" s="176">
        <f t="shared" si="3"/>
        <v>-1</v>
      </c>
      <c r="F19" s="204">
        <v>0</v>
      </c>
      <c r="G19" s="205">
        <v>0</v>
      </c>
      <c r="H19" s="179">
        <f t="shared" si="0"/>
        <v>0</v>
      </c>
      <c r="I19" s="206">
        <v>0</v>
      </c>
      <c r="J19" s="207">
        <v>0</v>
      </c>
      <c r="K19" s="181">
        <f t="shared" si="1"/>
        <v>0</v>
      </c>
      <c r="L19" s="204">
        <v>0</v>
      </c>
      <c r="M19" s="205">
        <v>0</v>
      </c>
      <c r="N19" s="208"/>
      <c r="O19" s="36">
        <f t="shared" si="4"/>
        <v>0</v>
      </c>
      <c r="P19" s="206">
        <v>2</v>
      </c>
      <c r="Q19" s="209">
        <v>2</v>
      </c>
      <c r="R19" s="210"/>
      <c r="S19" s="186">
        <f t="shared" si="6"/>
        <v>0</v>
      </c>
      <c r="T19" s="206">
        <v>1</v>
      </c>
      <c r="U19" s="209"/>
      <c r="V19" s="210"/>
      <c r="W19" s="36">
        <f t="shared" si="7"/>
        <v>-1</v>
      </c>
      <c r="X19" s="206"/>
      <c r="Y19" s="207"/>
      <c r="Z19" s="181">
        <f t="shared" si="5"/>
        <v>0</v>
      </c>
    </row>
    <row r="20" spans="1:26" ht="16.5">
      <c r="A20" s="211"/>
      <c r="B20" s="203" t="s">
        <v>23</v>
      </c>
      <c r="C20" s="174">
        <f t="shared" si="2"/>
        <v>3</v>
      </c>
      <c r="D20" s="175">
        <f t="shared" si="2"/>
        <v>4</v>
      </c>
      <c r="E20" s="176">
        <f t="shared" si="3"/>
        <v>1</v>
      </c>
      <c r="F20" s="204">
        <v>0</v>
      </c>
      <c r="G20" s="205">
        <v>0</v>
      </c>
      <c r="H20" s="179">
        <f t="shared" si="0"/>
        <v>0</v>
      </c>
      <c r="I20" s="206">
        <v>0</v>
      </c>
      <c r="J20" s="207">
        <v>0</v>
      </c>
      <c r="K20" s="181">
        <f t="shared" si="1"/>
        <v>0</v>
      </c>
      <c r="L20" s="204">
        <v>2</v>
      </c>
      <c r="M20" s="205">
        <v>3</v>
      </c>
      <c r="N20" s="208">
        <v>1</v>
      </c>
      <c r="O20" s="36">
        <f t="shared" si="4"/>
        <v>0</v>
      </c>
      <c r="P20" s="206">
        <v>1</v>
      </c>
      <c r="Q20" s="209"/>
      <c r="R20" s="210"/>
      <c r="S20" s="186">
        <f t="shared" si="6"/>
        <v>0</v>
      </c>
      <c r="T20" s="206"/>
      <c r="U20" s="209">
        <v>0</v>
      </c>
      <c r="V20" s="210"/>
      <c r="W20" s="36">
        <f t="shared" si="7"/>
        <v>0</v>
      </c>
      <c r="X20" s="206">
        <v>0</v>
      </c>
      <c r="Y20" s="207">
        <v>1</v>
      </c>
      <c r="Z20" s="181">
        <f t="shared" si="5"/>
        <v>1</v>
      </c>
    </row>
    <row r="21" spans="1:26" ht="16.5">
      <c r="A21" s="172" t="s">
        <v>24</v>
      </c>
      <c r="B21" s="173"/>
      <c r="C21" s="174">
        <f>SUM(F21,I21,L21,P21,T21,X21)</f>
        <v>47</v>
      </c>
      <c r="D21" s="175">
        <f t="shared" si="2"/>
        <v>48</v>
      </c>
      <c r="E21" s="176">
        <f t="shared" si="3"/>
        <v>1</v>
      </c>
      <c r="F21" s="195">
        <f>SUM(F22:F23)</f>
        <v>1</v>
      </c>
      <c r="G21" s="178">
        <f>SUM(G22:G23)</f>
        <v>1</v>
      </c>
      <c r="H21" s="179">
        <f t="shared" si="0"/>
        <v>0</v>
      </c>
      <c r="I21" s="177">
        <f>SUM(I22:I23)</f>
        <v>2</v>
      </c>
      <c r="J21" s="212">
        <f>SUM(J22:J23)</f>
        <v>2</v>
      </c>
      <c r="K21" s="181">
        <f t="shared" si="1"/>
        <v>0</v>
      </c>
      <c r="L21" s="195">
        <f>SUM(L22:L23)</f>
        <v>15</v>
      </c>
      <c r="M21" s="187">
        <f>SUM(M22:M23)</f>
        <v>17</v>
      </c>
      <c r="N21" s="199">
        <f>SUM(N22:N23)</f>
        <v>2</v>
      </c>
      <c r="O21" s="36">
        <f t="shared" si="4"/>
        <v>0</v>
      </c>
      <c r="P21" s="195">
        <f>SUM(P22:P23)</f>
        <v>11</v>
      </c>
      <c r="Q21" s="184">
        <f>SUM(Q22:Q23)</f>
        <v>11</v>
      </c>
      <c r="R21" s="185">
        <f>SUM(R22:R23)</f>
        <v>0</v>
      </c>
      <c r="S21" s="186">
        <f>(Q21+N21)-P21-R21-AA21</f>
        <v>2</v>
      </c>
      <c r="T21" s="195">
        <f>SUM(T22:T23)</f>
        <v>12</v>
      </c>
      <c r="U21" s="213">
        <f>SUM(U22:U23)</f>
        <v>10</v>
      </c>
      <c r="V21" s="185">
        <f>SUM(V22:V23)</f>
        <v>0</v>
      </c>
      <c r="W21" s="36">
        <f t="shared" si="7"/>
        <v>-2</v>
      </c>
      <c r="X21" s="183">
        <f>SUM(X22:X23)</f>
        <v>6</v>
      </c>
      <c r="Y21" s="187">
        <f>SUM(Y22:Y23)</f>
        <v>7</v>
      </c>
      <c r="Z21" s="181">
        <f t="shared" si="5"/>
        <v>1</v>
      </c>
    </row>
    <row r="22" spans="1:26" ht="16.5">
      <c r="A22" s="214"/>
      <c r="B22" s="203" t="s">
        <v>64</v>
      </c>
      <c r="C22" s="174">
        <f t="shared" si="2"/>
        <v>42</v>
      </c>
      <c r="D22" s="175">
        <f t="shared" si="2"/>
        <v>43</v>
      </c>
      <c r="E22" s="176">
        <f t="shared" si="3"/>
        <v>1</v>
      </c>
      <c r="F22" s="215">
        <v>1</v>
      </c>
      <c r="G22" s="207">
        <v>1</v>
      </c>
      <c r="H22" s="216">
        <f t="shared" si="0"/>
        <v>0</v>
      </c>
      <c r="I22" s="206">
        <v>2</v>
      </c>
      <c r="J22" s="207">
        <v>2</v>
      </c>
      <c r="K22" s="181">
        <f t="shared" si="1"/>
        <v>0</v>
      </c>
      <c r="L22" s="204">
        <v>13</v>
      </c>
      <c r="M22" s="205">
        <v>15</v>
      </c>
      <c r="N22" s="208">
        <v>2</v>
      </c>
      <c r="O22" s="37">
        <f t="shared" si="4"/>
        <v>0</v>
      </c>
      <c r="P22" s="206">
        <v>10</v>
      </c>
      <c r="Q22" s="209">
        <v>10</v>
      </c>
      <c r="R22" s="210"/>
      <c r="S22" s="186">
        <f t="shared" si="6"/>
        <v>2</v>
      </c>
      <c r="T22" s="206">
        <v>12</v>
      </c>
      <c r="U22" s="209">
        <v>10</v>
      </c>
      <c r="V22" s="210"/>
      <c r="W22" s="36">
        <f t="shared" si="7"/>
        <v>-2</v>
      </c>
      <c r="X22" s="206">
        <v>4</v>
      </c>
      <c r="Y22" s="207">
        <v>5</v>
      </c>
      <c r="Z22" s="181">
        <f t="shared" si="5"/>
        <v>1</v>
      </c>
    </row>
    <row r="23" spans="1:26" ht="16.5">
      <c r="A23" s="217"/>
      <c r="B23" s="203" t="s">
        <v>65</v>
      </c>
      <c r="C23" s="174">
        <f t="shared" si="2"/>
        <v>5</v>
      </c>
      <c r="D23" s="175">
        <f t="shared" si="2"/>
        <v>5</v>
      </c>
      <c r="E23" s="176">
        <f t="shared" si="3"/>
        <v>0</v>
      </c>
      <c r="F23" s="215"/>
      <c r="G23" s="207"/>
      <c r="H23" s="216">
        <f t="shared" si="0"/>
        <v>0</v>
      </c>
      <c r="I23" s="206">
        <v>0</v>
      </c>
      <c r="J23" s="207">
        <v>0</v>
      </c>
      <c r="K23" s="181">
        <f t="shared" si="1"/>
        <v>0</v>
      </c>
      <c r="L23" s="204">
        <v>2</v>
      </c>
      <c r="M23" s="205">
        <v>2</v>
      </c>
      <c r="N23" s="208"/>
      <c r="O23" s="36">
        <f t="shared" si="4"/>
        <v>0</v>
      </c>
      <c r="P23" s="206">
        <v>1</v>
      </c>
      <c r="Q23" s="209">
        <v>1</v>
      </c>
      <c r="R23" s="210"/>
      <c r="S23" s="186">
        <f t="shared" si="6"/>
        <v>0</v>
      </c>
      <c r="T23" s="206"/>
      <c r="U23" s="209"/>
      <c r="V23" s="210"/>
      <c r="W23" s="36">
        <f>(U23+R23-V23)-T23-AB23+AA23</f>
        <v>0</v>
      </c>
      <c r="X23" s="206">
        <v>2</v>
      </c>
      <c r="Y23" s="207">
        <v>2</v>
      </c>
      <c r="Z23" s="181">
        <f t="shared" si="5"/>
        <v>0</v>
      </c>
    </row>
    <row r="24" spans="1:26" ht="16.5">
      <c r="A24" s="172" t="s">
        <v>66</v>
      </c>
      <c r="B24" s="173"/>
      <c r="C24" s="174">
        <f t="shared" si="2"/>
        <v>11</v>
      </c>
      <c r="D24" s="175">
        <f t="shared" si="2"/>
        <v>11</v>
      </c>
      <c r="E24" s="176">
        <f t="shared" si="3"/>
        <v>0</v>
      </c>
      <c r="F24" s="212">
        <v>0</v>
      </c>
      <c r="G24" s="187">
        <v>0</v>
      </c>
      <c r="H24" s="216">
        <f t="shared" si="0"/>
        <v>0</v>
      </c>
      <c r="I24" s="183"/>
      <c r="J24" s="187"/>
      <c r="K24" s="181">
        <f t="shared" si="1"/>
        <v>0</v>
      </c>
      <c r="L24" s="177">
        <v>3</v>
      </c>
      <c r="M24" s="178">
        <v>4</v>
      </c>
      <c r="N24" s="182">
        <v>1</v>
      </c>
      <c r="O24" s="36">
        <f t="shared" si="4"/>
        <v>0</v>
      </c>
      <c r="P24" s="183">
        <v>4</v>
      </c>
      <c r="Q24" s="184">
        <v>3</v>
      </c>
      <c r="R24" s="185"/>
      <c r="S24" s="186">
        <f t="shared" si="6"/>
        <v>0</v>
      </c>
      <c r="T24" s="183">
        <v>3</v>
      </c>
      <c r="U24" s="184">
        <v>3</v>
      </c>
      <c r="V24" s="185"/>
      <c r="W24" s="36">
        <f t="shared" si="7"/>
        <v>0</v>
      </c>
      <c r="X24" s="183">
        <v>1</v>
      </c>
      <c r="Y24" s="218">
        <v>1</v>
      </c>
      <c r="Z24" s="219" t="s">
        <v>67</v>
      </c>
    </row>
    <row r="25" spans="1:26" ht="16.5">
      <c r="A25" s="172" t="s">
        <v>68</v>
      </c>
      <c r="B25" s="173"/>
      <c r="C25" s="174">
        <f t="shared" si="2"/>
        <v>3</v>
      </c>
      <c r="D25" s="175">
        <f t="shared" si="2"/>
        <v>1</v>
      </c>
      <c r="E25" s="176">
        <f t="shared" si="3"/>
        <v>-2</v>
      </c>
      <c r="F25" s="212">
        <v>0</v>
      </c>
      <c r="G25" s="187">
        <v>0</v>
      </c>
      <c r="H25" s="216">
        <f t="shared" si="0"/>
        <v>0</v>
      </c>
      <c r="I25" s="183">
        <v>0</v>
      </c>
      <c r="J25" s="187">
        <v>0</v>
      </c>
      <c r="K25" s="181">
        <f t="shared" si="1"/>
        <v>0</v>
      </c>
      <c r="L25" s="177">
        <v>1</v>
      </c>
      <c r="M25" s="178">
        <v>1</v>
      </c>
      <c r="N25" s="182"/>
      <c r="O25" s="36">
        <f t="shared" si="4"/>
        <v>0</v>
      </c>
      <c r="P25" s="183">
        <v>2</v>
      </c>
      <c r="Q25" s="184"/>
      <c r="R25" s="185"/>
      <c r="S25" s="186">
        <f t="shared" si="6"/>
        <v>-2</v>
      </c>
      <c r="T25" s="177">
        <v>0</v>
      </c>
      <c r="U25" s="178">
        <v>0</v>
      </c>
      <c r="V25" s="185"/>
      <c r="W25" s="36">
        <f t="shared" si="7"/>
        <v>0</v>
      </c>
      <c r="X25" s="177">
        <v>0</v>
      </c>
      <c r="Y25" s="180">
        <v>0</v>
      </c>
      <c r="Z25" s="181">
        <f t="shared" si="5"/>
        <v>0</v>
      </c>
    </row>
    <row r="26" spans="1:26" ht="16.5">
      <c r="A26" s="172" t="s">
        <v>69</v>
      </c>
      <c r="B26" s="173"/>
      <c r="C26" s="174">
        <f t="shared" si="2"/>
        <v>34</v>
      </c>
      <c r="D26" s="175">
        <f t="shared" si="2"/>
        <v>34</v>
      </c>
      <c r="E26" s="176">
        <f t="shared" si="3"/>
        <v>0</v>
      </c>
      <c r="F26" s="212">
        <v>0</v>
      </c>
      <c r="G26" s="187">
        <v>0</v>
      </c>
      <c r="H26" s="216">
        <f t="shared" si="0"/>
        <v>0</v>
      </c>
      <c r="I26" s="183"/>
      <c r="J26" s="187"/>
      <c r="K26" s="181">
        <f t="shared" si="1"/>
        <v>0</v>
      </c>
      <c r="L26" s="177">
        <v>8</v>
      </c>
      <c r="M26" s="178">
        <v>15</v>
      </c>
      <c r="N26" s="182">
        <v>7</v>
      </c>
      <c r="O26" s="36">
        <f t="shared" si="4"/>
        <v>0</v>
      </c>
      <c r="P26" s="183">
        <v>7</v>
      </c>
      <c r="Q26" s="184">
        <v>11</v>
      </c>
      <c r="R26" s="185">
        <v>5</v>
      </c>
      <c r="S26" s="186">
        <f t="shared" si="6"/>
        <v>6</v>
      </c>
      <c r="T26" s="192">
        <v>9</v>
      </c>
      <c r="U26" s="184">
        <v>4</v>
      </c>
      <c r="V26" s="185">
        <v>0</v>
      </c>
      <c r="W26" s="36">
        <f t="shared" si="7"/>
        <v>0</v>
      </c>
      <c r="X26" s="183">
        <v>10</v>
      </c>
      <c r="Y26" s="187">
        <v>4</v>
      </c>
      <c r="Z26" s="181">
        <f>(Y26+V26)-X26+AB26</f>
        <v>-6</v>
      </c>
    </row>
    <row r="27" spans="1:26" ht="16.5">
      <c r="A27" s="189" t="s">
        <v>70</v>
      </c>
      <c r="B27" s="190"/>
      <c r="C27" s="174">
        <f t="shared" si="2"/>
        <v>19</v>
      </c>
      <c r="D27" s="175">
        <f t="shared" si="2"/>
        <v>18</v>
      </c>
      <c r="E27" s="176">
        <f t="shared" si="3"/>
        <v>-1</v>
      </c>
      <c r="F27" s="212">
        <v>0</v>
      </c>
      <c r="G27" s="187">
        <v>0</v>
      </c>
      <c r="H27" s="216">
        <f t="shared" si="0"/>
        <v>0</v>
      </c>
      <c r="I27" s="183">
        <v>1</v>
      </c>
      <c r="J27" s="187">
        <v>1</v>
      </c>
      <c r="K27" s="181">
        <f t="shared" si="1"/>
        <v>0</v>
      </c>
      <c r="L27" s="177"/>
      <c r="M27" s="178">
        <v>12</v>
      </c>
      <c r="N27" s="182">
        <v>12</v>
      </c>
      <c r="O27" s="36">
        <f t="shared" si="4"/>
        <v>0</v>
      </c>
      <c r="P27" s="183">
        <v>2</v>
      </c>
      <c r="Q27" s="184">
        <v>3</v>
      </c>
      <c r="R27" s="185">
        <v>3</v>
      </c>
      <c r="S27" s="186">
        <f t="shared" si="6"/>
        <v>10</v>
      </c>
      <c r="T27" s="183">
        <v>15</v>
      </c>
      <c r="U27" s="184">
        <v>1</v>
      </c>
      <c r="V27" s="185"/>
      <c r="W27" s="36">
        <f t="shared" si="7"/>
        <v>-11</v>
      </c>
      <c r="X27" s="183">
        <v>1</v>
      </c>
      <c r="Y27" s="187">
        <v>1</v>
      </c>
      <c r="Z27" s="181">
        <f t="shared" si="5"/>
        <v>0</v>
      </c>
    </row>
    <row r="28" spans="1:26" ht="16.5">
      <c r="A28" s="172" t="s">
        <v>71</v>
      </c>
      <c r="B28" s="173"/>
      <c r="C28" s="174">
        <f t="shared" si="2"/>
        <v>1</v>
      </c>
      <c r="D28" s="175">
        <f t="shared" si="2"/>
        <v>1</v>
      </c>
      <c r="E28" s="176">
        <f t="shared" si="3"/>
        <v>0</v>
      </c>
      <c r="F28" s="212">
        <v>1</v>
      </c>
      <c r="G28" s="187">
        <v>1</v>
      </c>
      <c r="H28" s="179">
        <f t="shared" si="0"/>
        <v>0</v>
      </c>
      <c r="I28" s="183">
        <v>0</v>
      </c>
      <c r="J28" s="187">
        <v>0</v>
      </c>
      <c r="K28" s="36">
        <f t="shared" si="1"/>
        <v>0</v>
      </c>
      <c r="L28" s="177">
        <v>0</v>
      </c>
      <c r="M28" s="178">
        <v>0</v>
      </c>
      <c r="N28" s="182"/>
      <c r="O28" s="36">
        <f t="shared" si="4"/>
        <v>0</v>
      </c>
      <c r="P28" s="177">
        <v>0</v>
      </c>
      <c r="Q28" s="178">
        <v>0</v>
      </c>
      <c r="R28" s="194"/>
      <c r="S28" s="186">
        <f>(Q28+N28)-P28-R28-AA28</f>
        <v>0</v>
      </c>
      <c r="T28" s="177">
        <v>0</v>
      </c>
      <c r="U28" s="178">
        <v>0</v>
      </c>
      <c r="V28" s="194"/>
      <c r="W28" s="36">
        <f t="shared" si="7"/>
        <v>0</v>
      </c>
      <c r="X28" s="177">
        <v>0</v>
      </c>
      <c r="Y28" s="180">
        <v>0</v>
      </c>
      <c r="Z28" s="36">
        <f t="shared" si="5"/>
        <v>0</v>
      </c>
    </row>
    <row r="29" spans="1:26" ht="16.5">
      <c r="A29" s="172" t="s">
        <v>72</v>
      </c>
      <c r="B29" s="173"/>
      <c r="C29" s="174">
        <f t="shared" si="2"/>
        <v>1</v>
      </c>
      <c r="D29" s="175">
        <f t="shared" si="2"/>
        <v>1</v>
      </c>
      <c r="E29" s="176">
        <f t="shared" si="3"/>
        <v>0</v>
      </c>
      <c r="F29" s="212">
        <v>0</v>
      </c>
      <c r="G29" s="187">
        <v>0</v>
      </c>
      <c r="H29" s="216">
        <f t="shared" si="0"/>
        <v>0</v>
      </c>
      <c r="I29" s="183">
        <v>0</v>
      </c>
      <c r="J29" s="187">
        <v>0</v>
      </c>
      <c r="K29" s="181">
        <f t="shared" si="1"/>
        <v>0</v>
      </c>
      <c r="L29" s="177">
        <v>1</v>
      </c>
      <c r="M29" s="178">
        <v>1</v>
      </c>
      <c r="N29" s="182"/>
      <c r="O29" s="36">
        <f t="shared" si="4"/>
        <v>0</v>
      </c>
      <c r="P29" s="183">
        <v>0</v>
      </c>
      <c r="Q29" s="184">
        <v>0</v>
      </c>
      <c r="R29" s="185"/>
      <c r="S29" s="186">
        <f t="shared" si="6"/>
        <v>0</v>
      </c>
      <c r="T29" s="177">
        <v>0</v>
      </c>
      <c r="U29" s="178">
        <v>0</v>
      </c>
      <c r="V29" s="185"/>
      <c r="W29" s="36">
        <f t="shared" si="7"/>
        <v>0</v>
      </c>
      <c r="X29" s="177">
        <v>0</v>
      </c>
      <c r="Y29" s="180">
        <v>0</v>
      </c>
      <c r="Z29" s="181">
        <f t="shared" si="5"/>
        <v>0</v>
      </c>
    </row>
    <row r="30" spans="1:26" ht="16.5">
      <c r="A30" s="172" t="s">
        <v>73</v>
      </c>
      <c r="B30" s="173"/>
      <c r="C30" s="174">
        <f t="shared" si="2"/>
        <v>10</v>
      </c>
      <c r="D30" s="175">
        <f t="shared" si="2"/>
        <v>9</v>
      </c>
      <c r="E30" s="176">
        <f t="shared" si="3"/>
        <v>-1</v>
      </c>
      <c r="F30" s="212">
        <v>0</v>
      </c>
      <c r="G30" s="187">
        <v>0</v>
      </c>
      <c r="H30" s="216">
        <f t="shared" si="0"/>
        <v>0</v>
      </c>
      <c r="I30" s="183">
        <v>0</v>
      </c>
      <c r="J30" s="187">
        <v>0</v>
      </c>
      <c r="K30" s="181"/>
      <c r="L30" s="220">
        <v>3</v>
      </c>
      <c r="M30" s="178">
        <v>5</v>
      </c>
      <c r="N30" s="191">
        <v>3</v>
      </c>
      <c r="O30" s="36">
        <f t="shared" si="4"/>
        <v>-1</v>
      </c>
      <c r="P30" s="183">
        <v>3</v>
      </c>
      <c r="Q30" s="184">
        <v>1</v>
      </c>
      <c r="R30" s="185"/>
      <c r="S30" s="186">
        <f t="shared" si="6"/>
        <v>1</v>
      </c>
      <c r="T30" s="192">
        <v>4</v>
      </c>
      <c r="U30" s="184">
        <v>3</v>
      </c>
      <c r="V30" s="185"/>
      <c r="W30" s="36">
        <f t="shared" si="7"/>
        <v>-1</v>
      </c>
      <c r="X30" s="177">
        <v>0</v>
      </c>
      <c r="Y30" s="180">
        <v>0</v>
      </c>
      <c r="Z30" s="181">
        <f t="shared" si="5"/>
        <v>0</v>
      </c>
    </row>
    <row r="31" spans="1:26" ht="16.5">
      <c r="A31" s="189" t="s">
        <v>74</v>
      </c>
      <c r="B31" s="190"/>
      <c r="C31" s="174">
        <f>SUM(F31,I31,L31,P31,T31,X31)</f>
        <v>16</v>
      </c>
      <c r="D31" s="175">
        <f>SUM(G31,J31,M31,Q31,U31,Y31)</f>
        <v>16</v>
      </c>
      <c r="E31" s="176">
        <f>D31-C31</f>
        <v>0</v>
      </c>
      <c r="F31" s="212">
        <v>0</v>
      </c>
      <c r="G31" s="187">
        <v>0</v>
      </c>
      <c r="H31" s="216">
        <f>G31-F31</f>
        <v>0</v>
      </c>
      <c r="I31" s="183"/>
      <c r="J31" s="187"/>
      <c r="K31" s="181">
        <f>J31-I31</f>
        <v>0</v>
      </c>
      <c r="L31" s="177">
        <v>13</v>
      </c>
      <c r="M31" s="178">
        <v>13</v>
      </c>
      <c r="N31" s="182"/>
      <c r="O31" s="36">
        <f>M31-L31-N31</f>
        <v>0</v>
      </c>
      <c r="P31" s="183">
        <v>2</v>
      </c>
      <c r="Q31" s="184">
        <v>2</v>
      </c>
      <c r="R31" s="185"/>
      <c r="S31" s="186">
        <f>(Q31+N31)-P31-R31-AA31</f>
        <v>0</v>
      </c>
      <c r="T31" s="183">
        <v>1</v>
      </c>
      <c r="U31" s="184">
        <v>1</v>
      </c>
      <c r="V31" s="185"/>
      <c r="W31" s="36">
        <f>(U31+R31-V31)-T31-AB31+AA31</f>
        <v>0</v>
      </c>
      <c r="X31" s="183"/>
      <c r="Y31" s="187"/>
      <c r="Z31" s="181">
        <f>(Y31+V31)-X31</f>
        <v>0</v>
      </c>
    </row>
    <row r="32" spans="1:26" ht="16.5">
      <c r="A32" s="172" t="s">
        <v>75</v>
      </c>
      <c r="B32" s="173"/>
      <c r="C32" s="174">
        <f t="shared" si="2"/>
        <v>9</v>
      </c>
      <c r="D32" s="175">
        <f t="shared" si="2"/>
        <v>9</v>
      </c>
      <c r="E32" s="176">
        <f t="shared" si="3"/>
        <v>0</v>
      </c>
      <c r="F32" s="212">
        <v>0</v>
      </c>
      <c r="G32" s="187">
        <v>0</v>
      </c>
      <c r="H32" s="216">
        <f t="shared" si="0"/>
        <v>0</v>
      </c>
      <c r="I32" s="183">
        <v>0</v>
      </c>
      <c r="J32" s="187">
        <v>0</v>
      </c>
      <c r="K32" s="181">
        <f aca="true" t="shared" si="8" ref="K32:K44">J32-I32</f>
        <v>0</v>
      </c>
      <c r="L32" s="177">
        <v>4</v>
      </c>
      <c r="M32" s="178">
        <v>5</v>
      </c>
      <c r="N32" s="182">
        <v>1</v>
      </c>
      <c r="O32" s="36">
        <f t="shared" si="4"/>
        <v>0</v>
      </c>
      <c r="P32" s="183">
        <v>2</v>
      </c>
      <c r="Q32" s="184"/>
      <c r="R32" s="185"/>
      <c r="S32" s="186">
        <f t="shared" si="6"/>
        <v>-1</v>
      </c>
      <c r="T32" s="183">
        <v>1</v>
      </c>
      <c r="U32" s="184">
        <v>1</v>
      </c>
      <c r="V32" s="185"/>
      <c r="W32" s="36">
        <f t="shared" si="7"/>
        <v>0</v>
      </c>
      <c r="X32" s="183">
        <v>2</v>
      </c>
      <c r="Y32" s="187">
        <v>3</v>
      </c>
      <c r="Z32" s="181">
        <f t="shared" si="5"/>
        <v>1</v>
      </c>
    </row>
    <row r="33" spans="1:26" ht="16.5">
      <c r="A33" s="172" t="s">
        <v>76</v>
      </c>
      <c r="B33" s="173"/>
      <c r="C33" s="174">
        <f>SUM(C34:C37)</f>
        <v>71</v>
      </c>
      <c r="D33" s="175">
        <f>SUM(D34:D37)</f>
        <v>68</v>
      </c>
      <c r="E33" s="176">
        <f t="shared" si="3"/>
        <v>-3</v>
      </c>
      <c r="F33" s="221">
        <f>SUM(F34:F37)</f>
        <v>0</v>
      </c>
      <c r="G33" s="221">
        <f>SUM(G34:G37)</f>
        <v>0</v>
      </c>
      <c r="H33" s="216">
        <f t="shared" si="0"/>
        <v>0</v>
      </c>
      <c r="I33" s="222">
        <f>SUM(I34:I37)</f>
        <v>4</v>
      </c>
      <c r="J33" s="221">
        <f>SUM(J34:J37)</f>
        <v>4</v>
      </c>
      <c r="K33" s="181">
        <f t="shared" si="8"/>
        <v>0</v>
      </c>
      <c r="L33" s="221">
        <f>SUM(L34:L37)</f>
        <v>15</v>
      </c>
      <c r="M33" s="221">
        <f>SUM(M34:M37)</f>
        <v>20</v>
      </c>
      <c r="N33" s="199">
        <f>SUM(N34:N36)</f>
        <v>6</v>
      </c>
      <c r="O33" s="36">
        <f>M33-L33-N33</f>
        <v>-1</v>
      </c>
      <c r="P33" s="221">
        <f>SUM(P34:P37)</f>
        <v>28</v>
      </c>
      <c r="Q33" s="221">
        <f>SUM(Q34:Q37)</f>
        <v>24</v>
      </c>
      <c r="R33" s="185">
        <f>SUM(R34:R36)</f>
        <v>1</v>
      </c>
      <c r="S33" s="186">
        <f t="shared" si="6"/>
        <v>1</v>
      </c>
      <c r="T33" s="221">
        <f>SUM(T34:T37)</f>
        <v>13</v>
      </c>
      <c r="U33" s="221">
        <f>SUM(U34:U37)</f>
        <v>11</v>
      </c>
      <c r="V33" s="185">
        <f>SUM(V34:V36)</f>
        <v>0</v>
      </c>
      <c r="W33" s="36">
        <f t="shared" si="7"/>
        <v>-1</v>
      </c>
      <c r="X33" s="221">
        <f>SUM(X34:X37)</f>
        <v>11</v>
      </c>
      <c r="Y33" s="221">
        <f>SUM(Y34:Y37)</f>
        <v>9</v>
      </c>
      <c r="Z33" s="181">
        <f>(Y33+V33)-X33</f>
        <v>-2</v>
      </c>
    </row>
    <row r="34" spans="1:26" ht="16.5">
      <c r="A34" s="223"/>
      <c r="B34" s="203" t="s">
        <v>77</v>
      </c>
      <c r="C34" s="174">
        <f aca="true" t="shared" si="9" ref="C34:D44">SUM(F34,I34,L34,P34,T34,X34)</f>
        <v>52</v>
      </c>
      <c r="D34" s="175">
        <f>SUM(G34,J34,M34,Q34,U34,Y34)</f>
        <v>50</v>
      </c>
      <c r="E34" s="176">
        <f t="shared" si="3"/>
        <v>-2</v>
      </c>
      <c r="F34" s="215">
        <v>0</v>
      </c>
      <c r="G34" s="207">
        <v>0</v>
      </c>
      <c r="H34" s="216">
        <f t="shared" si="0"/>
        <v>0</v>
      </c>
      <c r="I34" s="206">
        <v>3</v>
      </c>
      <c r="J34" s="207">
        <v>3</v>
      </c>
      <c r="K34" s="181">
        <f t="shared" si="8"/>
        <v>0</v>
      </c>
      <c r="L34" s="204">
        <v>13</v>
      </c>
      <c r="M34" s="205">
        <v>14</v>
      </c>
      <c r="N34" s="208">
        <v>1</v>
      </c>
      <c r="O34" s="36">
        <f>M34-L34-N34</f>
        <v>0</v>
      </c>
      <c r="P34" s="206">
        <v>20</v>
      </c>
      <c r="Q34" s="209">
        <v>20</v>
      </c>
      <c r="R34" s="210">
        <v>1</v>
      </c>
      <c r="S34" s="186">
        <f t="shared" si="6"/>
        <v>0</v>
      </c>
      <c r="T34" s="206">
        <v>8</v>
      </c>
      <c r="U34" s="209">
        <v>7</v>
      </c>
      <c r="V34" s="210"/>
      <c r="W34" s="36">
        <f t="shared" si="7"/>
        <v>0</v>
      </c>
      <c r="X34" s="206">
        <v>8</v>
      </c>
      <c r="Y34" s="207">
        <v>6</v>
      </c>
      <c r="Z34" s="181">
        <f t="shared" si="5"/>
        <v>-2</v>
      </c>
    </row>
    <row r="35" spans="1:26" ht="16.5">
      <c r="A35" s="224"/>
      <c r="B35" s="203" t="s">
        <v>78</v>
      </c>
      <c r="C35" s="174">
        <f t="shared" si="9"/>
        <v>10</v>
      </c>
      <c r="D35" s="175">
        <f>SUM(G35,J35,M35,Q35,U35,Y35)</f>
        <v>9</v>
      </c>
      <c r="E35" s="176">
        <f t="shared" si="3"/>
        <v>-1</v>
      </c>
      <c r="F35" s="215">
        <v>0</v>
      </c>
      <c r="G35" s="207">
        <v>0</v>
      </c>
      <c r="H35" s="216">
        <f t="shared" si="0"/>
        <v>0</v>
      </c>
      <c r="I35" s="206">
        <v>1</v>
      </c>
      <c r="J35" s="207">
        <v>1</v>
      </c>
      <c r="K35" s="181">
        <f t="shared" si="8"/>
        <v>0</v>
      </c>
      <c r="L35" s="204">
        <v>1</v>
      </c>
      <c r="M35" s="205">
        <v>2</v>
      </c>
      <c r="N35" s="208">
        <v>2</v>
      </c>
      <c r="O35" s="36">
        <f t="shared" si="4"/>
        <v>-1</v>
      </c>
      <c r="P35" s="206">
        <v>3</v>
      </c>
      <c r="Q35" s="209">
        <v>1</v>
      </c>
      <c r="R35" s="210">
        <v>0</v>
      </c>
      <c r="S35" s="186">
        <f t="shared" si="6"/>
        <v>0</v>
      </c>
      <c r="T35" s="206">
        <v>3</v>
      </c>
      <c r="U35" s="209">
        <v>3</v>
      </c>
      <c r="V35" s="210"/>
      <c r="W35" s="36">
        <f t="shared" si="7"/>
        <v>0</v>
      </c>
      <c r="X35" s="206">
        <v>2</v>
      </c>
      <c r="Y35" s="207">
        <v>2</v>
      </c>
      <c r="Z35" s="181">
        <f>(Y35+V35)-X35</f>
        <v>0</v>
      </c>
    </row>
    <row r="36" spans="1:26" ht="16.5">
      <c r="A36" s="225"/>
      <c r="B36" s="203" t="s">
        <v>79</v>
      </c>
      <c r="C36" s="174">
        <f t="shared" si="9"/>
        <v>8</v>
      </c>
      <c r="D36" s="175">
        <f>SUM(G36,J36,M36,Q36,U36,Y36)</f>
        <v>8</v>
      </c>
      <c r="E36" s="176">
        <f t="shared" si="3"/>
        <v>0</v>
      </c>
      <c r="F36" s="215">
        <v>0</v>
      </c>
      <c r="G36" s="207">
        <v>0</v>
      </c>
      <c r="H36" s="216">
        <f t="shared" si="0"/>
        <v>0</v>
      </c>
      <c r="I36" s="206"/>
      <c r="J36" s="207"/>
      <c r="K36" s="181">
        <f t="shared" si="8"/>
        <v>0</v>
      </c>
      <c r="L36" s="204">
        <v>1</v>
      </c>
      <c r="M36" s="205">
        <v>4</v>
      </c>
      <c r="N36" s="208">
        <v>3</v>
      </c>
      <c r="O36" s="36">
        <f t="shared" si="4"/>
        <v>0</v>
      </c>
      <c r="P36" s="206">
        <v>4</v>
      </c>
      <c r="Q36" s="209">
        <v>2</v>
      </c>
      <c r="R36" s="210"/>
      <c r="S36" s="186">
        <f t="shared" si="6"/>
        <v>1</v>
      </c>
      <c r="T36" s="206">
        <v>2</v>
      </c>
      <c r="U36" s="209">
        <v>1</v>
      </c>
      <c r="V36" s="210"/>
      <c r="W36" s="36">
        <f t="shared" si="7"/>
        <v>-1</v>
      </c>
      <c r="X36" s="206">
        <v>1</v>
      </c>
      <c r="Y36" s="207">
        <v>1</v>
      </c>
      <c r="Z36" s="181">
        <f t="shared" si="5"/>
        <v>0</v>
      </c>
    </row>
    <row r="37" spans="1:26" ht="24">
      <c r="A37" s="226"/>
      <c r="B37" s="227" t="s">
        <v>25</v>
      </c>
      <c r="C37" s="174">
        <f>SUM(F37,I37,L37,P37,T37,X37)</f>
        <v>1</v>
      </c>
      <c r="D37" s="175">
        <f>SUM(G37,J37,M37,Q37,U37,Y37)</f>
        <v>1</v>
      </c>
      <c r="E37" s="176">
        <f t="shared" si="3"/>
        <v>0</v>
      </c>
      <c r="F37" s="215"/>
      <c r="G37" s="207"/>
      <c r="H37" s="216"/>
      <c r="I37" s="206"/>
      <c r="J37" s="207"/>
      <c r="K37" s="181"/>
      <c r="L37" s="204"/>
      <c r="M37" s="205"/>
      <c r="N37" s="208"/>
      <c r="O37" s="36"/>
      <c r="P37" s="206">
        <v>1</v>
      </c>
      <c r="Q37" s="209">
        <v>1</v>
      </c>
      <c r="R37" s="210"/>
      <c r="S37" s="186">
        <f t="shared" si="6"/>
        <v>0</v>
      </c>
      <c r="T37" s="206"/>
      <c r="U37" s="209"/>
      <c r="V37" s="210"/>
      <c r="W37" s="36">
        <f t="shared" si="7"/>
        <v>0</v>
      </c>
      <c r="X37" s="206"/>
      <c r="Y37" s="207"/>
      <c r="Z37" s="181"/>
    </row>
    <row r="38" spans="1:26" ht="16.5">
      <c r="A38" s="189" t="s">
        <v>26</v>
      </c>
      <c r="B38" s="190"/>
      <c r="C38" s="174">
        <f>SUM(F38,I38,L38,P38,T38,X38)</f>
        <v>1</v>
      </c>
      <c r="D38" s="175">
        <f>SUM(G38,J38,M38,Q38,U38,Y38)</f>
        <v>1</v>
      </c>
      <c r="E38" s="176">
        <f t="shared" si="3"/>
        <v>0</v>
      </c>
      <c r="F38" s="228">
        <v>0</v>
      </c>
      <c r="G38" s="180">
        <v>0</v>
      </c>
      <c r="H38" s="216">
        <f>G38-F38</f>
        <v>0</v>
      </c>
      <c r="I38" s="177">
        <v>0</v>
      </c>
      <c r="J38" s="180">
        <v>0</v>
      </c>
      <c r="K38" s="181">
        <f>J38-I38</f>
        <v>0</v>
      </c>
      <c r="L38" s="177">
        <v>0</v>
      </c>
      <c r="M38" s="178">
        <v>0</v>
      </c>
      <c r="N38" s="208"/>
      <c r="O38" s="36">
        <f>M38-L38-N38</f>
        <v>0</v>
      </c>
      <c r="P38" s="177">
        <v>0</v>
      </c>
      <c r="Q38" s="178">
        <v>0</v>
      </c>
      <c r="R38" s="210"/>
      <c r="S38" s="186">
        <f>(Q38+N38)-P38-R38-AA38</f>
        <v>0</v>
      </c>
      <c r="T38" s="177"/>
      <c r="U38" s="178"/>
      <c r="V38" s="210"/>
      <c r="W38" s="36">
        <f t="shared" si="7"/>
        <v>0</v>
      </c>
      <c r="X38" s="177">
        <v>1</v>
      </c>
      <c r="Y38" s="178">
        <v>1</v>
      </c>
      <c r="Z38" s="181">
        <f>(Y38+V38)-X38</f>
        <v>0</v>
      </c>
    </row>
    <row r="39" spans="1:26" ht="16.5">
      <c r="A39" s="189" t="s">
        <v>27</v>
      </c>
      <c r="B39" s="190"/>
      <c r="C39" s="174">
        <f t="shared" si="9"/>
        <v>3</v>
      </c>
      <c r="D39" s="175">
        <f t="shared" si="9"/>
        <v>2</v>
      </c>
      <c r="E39" s="193">
        <f t="shared" si="3"/>
        <v>-1</v>
      </c>
      <c r="F39" s="228">
        <v>0</v>
      </c>
      <c r="G39" s="180">
        <v>0</v>
      </c>
      <c r="H39" s="179">
        <f t="shared" si="0"/>
        <v>0</v>
      </c>
      <c r="I39" s="177">
        <v>0</v>
      </c>
      <c r="J39" s="180">
        <v>0</v>
      </c>
      <c r="K39" s="36">
        <f t="shared" si="8"/>
        <v>0</v>
      </c>
      <c r="L39" s="177">
        <v>1</v>
      </c>
      <c r="M39" s="178">
        <v>0</v>
      </c>
      <c r="N39" s="182"/>
      <c r="O39" s="36">
        <f t="shared" si="4"/>
        <v>-1</v>
      </c>
      <c r="P39" s="177">
        <v>1</v>
      </c>
      <c r="Q39" s="178">
        <v>1</v>
      </c>
      <c r="R39" s="194"/>
      <c r="S39" s="186">
        <f t="shared" si="6"/>
        <v>0</v>
      </c>
      <c r="T39" s="177"/>
      <c r="U39" s="178">
        <v>0</v>
      </c>
      <c r="V39" s="194"/>
      <c r="W39" s="36">
        <f t="shared" si="7"/>
        <v>0</v>
      </c>
      <c r="X39" s="177">
        <v>1</v>
      </c>
      <c r="Y39" s="178">
        <v>1</v>
      </c>
      <c r="Z39" s="36">
        <f t="shared" si="5"/>
        <v>0</v>
      </c>
    </row>
    <row r="40" spans="1:26" ht="16.5">
      <c r="A40" s="189" t="s">
        <v>28</v>
      </c>
      <c r="B40" s="229"/>
      <c r="C40" s="174">
        <f>SUM(F40,I40,L40,P40,T40,X40)</f>
        <v>4</v>
      </c>
      <c r="D40" s="175">
        <f>SUM(G40,J40,M40,Q40,U40,Y40)</f>
        <v>4</v>
      </c>
      <c r="E40" s="193">
        <f>D40-C40</f>
        <v>0</v>
      </c>
      <c r="F40" s="228">
        <v>0</v>
      </c>
      <c r="G40" s="180">
        <v>0</v>
      </c>
      <c r="H40" s="179">
        <f>G40-F40</f>
        <v>0</v>
      </c>
      <c r="I40" s="177">
        <v>0</v>
      </c>
      <c r="J40" s="180">
        <v>0</v>
      </c>
      <c r="K40" s="36">
        <f>J40-I40</f>
        <v>0</v>
      </c>
      <c r="L40" s="177">
        <v>0</v>
      </c>
      <c r="M40" s="178">
        <v>0</v>
      </c>
      <c r="N40" s="182"/>
      <c r="O40" s="36">
        <f>M40-L40-N40</f>
        <v>0</v>
      </c>
      <c r="P40" s="177"/>
      <c r="Q40" s="178">
        <v>4</v>
      </c>
      <c r="R40" s="194">
        <v>4</v>
      </c>
      <c r="S40" s="186">
        <f>(Q40+N40)-P40-R40-AA40</f>
        <v>0</v>
      </c>
      <c r="T40" s="177"/>
      <c r="U40" s="178"/>
      <c r="V40" s="194"/>
      <c r="W40" s="36">
        <f>(U40+R40-V40)-T40-AB40+AA40</f>
        <v>4</v>
      </c>
      <c r="X40" s="177">
        <v>4</v>
      </c>
      <c r="Y40" s="178"/>
      <c r="Z40" s="36">
        <f>(Y40+V40)-X40+AB40</f>
        <v>-4</v>
      </c>
    </row>
    <row r="41" spans="1:26" ht="16.5">
      <c r="A41" s="189" t="s">
        <v>29</v>
      </c>
      <c r="B41" s="229"/>
      <c r="C41" s="174">
        <f t="shared" si="9"/>
        <v>20</v>
      </c>
      <c r="D41" s="175">
        <f>SUM(G41,J41,M41,Q41,U41,Y41)</f>
        <v>20</v>
      </c>
      <c r="E41" s="193">
        <f>D41-C41</f>
        <v>0</v>
      </c>
      <c r="F41" s="228">
        <v>0</v>
      </c>
      <c r="G41" s="180">
        <v>0</v>
      </c>
      <c r="H41" s="179">
        <f t="shared" si="0"/>
        <v>0</v>
      </c>
      <c r="I41" s="177">
        <v>0</v>
      </c>
      <c r="J41" s="180">
        <v>0</v>
      </c>
      <c r="K41" s="36">
        <f t="shared" si="8"/>
        <v>0</v>
      </c>
      <c r="L41" s="177">
        <v>1</v>
      </c>
      <c r="M41" s="178">
        <v>2</v>
      </c>
      <c r="N41" s="182">
        <v>1</v>
      </c>
      <c r="O41" s="36">
        <f t="shared" si="4"/>
        <v>0</v>
      </c>
      <c r="P41" s="177">
        <v>5</v>
      </c>
      <c r="Q41" s="230">
        <v>9</v>
      </c>
      <c r="R41" s="231">
        <v>6</v>
      </c>
      <c r="S41" s="186">
        <f t="shared" si="6"/>
        <v>-1</v>
      </c>
      <c r="T41" s="177">
        <v>4</v>
      </c>
      <c r="U41" s="178">
        <v>2</v>
      </c>
      <c r="V41" s="194"/>
      <c r="W41" s="36">
        <f t="shared" si="7"/>
        <v>4</v>
      </c>
      <c r="X41" s="177">
        <v>10</v>
      </c>
      <c r="Y41" s="178">
        <v>7</v>
      </c>
      <c r="Z41" s="36">
        <f>(Y41+V41)-X41+AB41</f>
        <v>-3</v>
      </c>
    </row>
    <row r="42" spans="1:26" ht="16.5">
      <c r="A42" s="189" t="s">
        <v>30</v>
      </c>
      <c r="B42" s="229"/>
      <c r="C42" s="174">
        <f t="shared" si="9"/>
        <v>1</v>
      </c>
      <c r="D42" s="175">
        <f t="shared" si="9"/>
        <v>1</v>
      </c>
      <c r="E42" s="193">
        <f t="shared" si="3"/>
        <v>0</v>
      </c>
      <c r="F42" s="228">
        <v>0</v>
      </c>
      <c r="G42" s="180">
        <v>0</v>
      </c>
      <c r="H42" s="179">
        <f t="shared" si="0"/>
        <v>0</v>
      </c>
      <c r="I42" s="177">
        <v>0</v>
      </c>
      <c r="J42" s="180">
        <v>0</v>
      </c>
      <c r="K42" s="36">
        <f t="shared" si="8"/>
        <v>0</v>
      </c>
      <c r="L42" s="177">
        <v>0</v>
      </c>
      <c r="M42" s="178">
        <v>0</v>
      </c>
      <c r="N42" s="182"/>
      <c r="O42" s="36">
        <f t="shared" si="4"/>
        <v>0</v>
      </c>
      <c r="P42" s="177">
        <v>1</v>
      </c>
      <c r="Q42" s="178">
        <v>1</v>
      </c>
      <c r="R42" s="194"/>
      <c r="S42" s="186">
        <f t="shared" si="6"/>
        <v>0</v>
      </c>
      <c r="T42" s="177"/>
      <c r="U42" s="178">
        <v>0</v>
      </c>
      <c r="V42" s="194"/>
      <c r="W42" s="36">
        <f t="shared" si="7"/>
        <v>0</v>
      </c>
      <c r="X42" s="177"/>
      <c r="Y42" s="178"/>
      <c r="Z42" s="36">
        <f t="shared" si="5"/>
        <v>0</v>
      </c>
    </row>
    <row r="43" spans="1:26" ht="16.5">
      <c r="A43" s="189" t="s">
        <v>31</v>
      </c>
      <c r="B43" s="229"/>
      <c r="C43" s="174">
        <f t="shared" si="9"/>
        <v>3</v>
      </c>
      <c r="D43" s="175">
        <f t="shared" si="9"/>
        <v>3</v>
      </c>
      <c r="E43" s="193">
        <f t="shared" si="3"/>
        <v>0</v>
      </c>
      <c r="F43" s="228">
        <v>0</v>
      </c>
      <c r="G43" s="180">
        <v>0</v>
      </c>
      <c r="H43" s="179">
        <f t="shared" si="0"/>
        <v>0</v>
      </c>
      <c r="I43" s="177">
        <v>0</v>
      </c>
      <c r="J43" s="180">
        <v>0</v>
      </c>
      <c r="K43" s="36">
        <f t="shared" si="8"/>
        <v>0</v>
      </c>
      <c r="L43" s="177">
        <v>0</v>
      </c>
      <c r="M43" s="178">
        <v>1</v>
      </c>
      <c r="N43" s="182">
        <v>1</v>
      </c>
      <c r="O43" s="36">
        <f t="shared" si="4"/>
        <v>0</v>
      </c>
      <c r="P43" s="177">
        <v>1</v>
      </c>
      <c r="Q43" s="178">
        <v>1</v>
      </c>
      <c r="R43" s="194">
        <v>1</v>
      </c>
      <c r="S43" s="186">
        <f t="shared" si="6"/>
        <v>0</v>
      </c>
      <c r="T43" s="177"/>
      <c r="U43" s="178">
        <v>1</v>
      </c>
      <c r="V43" s="194">
        <v>1</v>
      </c>
      <c r="W43" s="36">
        <f t="shared" si="7"/>
        <v>1</v>
      </c>
      <c r="X43" s="220">
        <v>2</v>
      </c>
      <c r="Y43" s="178"/>
      <c r="Z43" s="36">
        <f>(Y43+V43)-X43+AB43</f>
        <v>-1</v>
      </c>
    </row>
    <row r="44" spans="1:26" ht="16.5">
      <c r="A44" s="232" t="s">
        <v>32</v>
      </c>
      <c r="B44" s="233"/>
      <c r="C44" s="234">
        <f t="shared" si="9"/>
        <v>6</v>
      </c>
      <c r="D44" s="235">
        <f t="shared" si="9"/>
        <v>6</v>
      </c>
      <c r="E44" s="236">
        <f t="shared" si="3"/>
        <v>0</v>
      </c>
      <c r="F44" s="237">
        <v>0</v>
      </c>
      <c r="G44" s="238">
        <v>0</v>
      </c>
      <c r="H44" s="239">
        <f t="shared" si="0"/>
        <v>0</v>
      </c>
      <c r="I44" s="240">
        <v>0</v>
      </c>
      <c r="J44" s="238">
        <v>0</v>
      </c>
      <c r="K44" s="38">
        <f t="shared" si="8"/>
        <v>0</v>
      </c>
      <c r="L44" s="240">
        <v>0</v>
      </c>
      <c r="M44" s="241">
        <v>0</v>
      </c>
      <c r="N44" s="242"/>
      <c r="O44" s="38">
        <f t="shared" si="4"/>
        <v>0</v>
      </c>
      <c r="P44" s="240">
        <v>2</v>
      </c>
      <c r="Q44" s="241">
        <v>5</v>
      </c>
      <c r="R44" s="243">
        <v>3</v>
      </c>
      <c r="S44" s="244">
        <f t="shared" si="6"/>
        <v>0</v>
      </c>
      <c r="T44" s="240">
        <v>3</v>
      </c>
      <c r="U44" s="241">
        <v>1</v>
      </c>
      <c r="V44" s="243"/>
      <c r="W44" s="38">
        <f t="shared" si="7"/>
        <v>1</v>
      </c>
      <c r="X44" s="240">
        <v>1</v>
      </c>
      <c r="Y44" s="241"/>
      <c r="Z44" s="38">
        <f>(Y44+V44)-X44+AB44</f>
        <v>-1</v>
      </c>
    </row>
    <row r="45" spans="1:26" ht="16.5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1"/>
      <c r="Y45" s="41"/>
      <c r="Z45" s="41"/>
    </row>
    <row r="46" spans="1:26" ht="16.5">
      <c r="A46" s="42" t="s">
        <v>33</v>
      </c>
      <c r="B46" s="42"/>
      <c r="C46" s="42"/>
      <c r="D46" s="42"/>
      <c r="E46" s="3"/>
      <c r="F46" s="3"/>
      <c r="G46" s="3"/>
      <c r="H46" s="3"/>
      <c r="I46" s="3"/>
      <c r="J46" s="3"/>
      <c r="K46" s="3"/>
      <c r="L46" s="3"/>
      <c r="M46" s="3"/>
      <c r="N46" s="3"/>
      <c r="O46" s="42" t="s">
        <v>34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>
      <c r="A47" s="118" t="s">
        <v>0</v>
      </c>
      <c r="B47" s="119"/>
      <c r="C47" s="122" t="s">
        <v>1</v>
      </c>
      <c r="D47" s="123"/>
      <c r="E47" s="124"/>
      <c r="F47" s="125" t="s">
        <v>35</v>
      </c>
      <c r="G47" s="99"/>
      <c r="H47" s="100"/>
      <c r="I47" s="98" t="s">
        <v>36</v>
      </c>
      <c r="J47" s="99"/>
      <c r="K47" s="100"/>
      <c r="L47" s="44"/>
      <c r="M47" s="44"/>
      <c r="N47" s="3"/>
      <c r="O47" s="101" t="s">
        <v>37</v>
      </c>
      <c r="P47" s="102"/>
      <c r="Q47" s="103"/>
      <c r="R47" s="107" t="s">
        <v>1</v>
      </c>
      <c r="S47" s="108"/>
      <c r="T47" s="109"/>
      <c r="U47" s="110" t="s">
        <v>38</v>
      </c>
      <c r="V47" s="111"/>
      <c r="W47" s="112"/>
      <c r="X47" s="111" t="s">
        <v>39</v>
      </c>
      <c r="Y47" s="111"/>
      <c r="Z47" s="112"/>
    </row>
    <row r="48" spans="1:26" ht="17.25" thickBot="1">
      <c r="A48" s="120"/>
      <c r="B48" s="121"/>
      <c r="C48" s="45" t="s">
        <v>40</v>
      </c>
      <c r="D48" s="46" t="s">
        <v>41</v>
      </c>
      <c r="E48" s="47" t="s">
        <v>5</v>
      </c>
      <c r="F48" s="48" t="s">
        <v>40</v>
      </c>
      <c r="G48" s="49" t="s">
        <v>41</v>
      </c>
      <c r="H48" s="50" t="s">
        <v>5</v>
      </c>
      <c r="I48" s="51" t="s">
        <v>40</v>
      </c>
      <c r="J48" s="49" t="s">
        <v>41</v>
      </c>
      <c r="K48" s="50" t="s">
        <v>5</v>
      </c>
      <c r="L48" s="44"/>
      <c r="M48" s="44"/>
      <c r="N48" s="3"/>
      <c r="O48" s="104"/>
      <c r="P48" s="105"/>
      <c r="Q48" s="106"/>
      <c r="R48" s="52" t="s">
        <v>40</v>
      </c>
      <c r="S48" s="53" t="s">
        <v>41</v>
      </c>
      <c r="T48" s="54" t="s">
        <v>5</v>
      </c>
      <c r="U48" s="55" t="s">
        <v>40</v>
      </c>
      <c r="V48" s="56" t="s">
        <v>41</v>
      </c>
      <c r="W48" s="57" t="s">
        <v>5</v>
      </c>
      <c r="X48" s="58" t="s">
        <v>40</v>
      </c>
      <c r="Y48" s="56" t="s">
        <v>41</v>
      </c>
      <c r="Z48" s="57" t="s">
        <v>5</v>
      </c>
    </row>
    <row r="49" spans="1:26" ht="17.25" customHeight="1" thickTop="1">
      <c r="A49" s="113" t="s">
        <v>2</v>
      </c>
      <c r="B49" s="114"/>
      <c r="C49" s="59">
        <f aca="true" t="shared" si="10" ref="C49:D53">SUM(F49,I49)</f>
        <v>3</v>
      </c>
      <c r="D49" s="60">
        <f t="shared" si="10"/>
        <v>2</v>
      </c>
      <c r="E49" s="36">
        <f>D49-C49</f>
        <v>-1</v>
      </c>
      <c r="F49" s="59"/>
      <c r="G49" s="60"/>
      <c r="H49" s="61"/>
      <c r="I49" s="62">
        <f>SUM(I50:I51)</f>
        <v>3</v>
      </c>
      <c r="J49" s="62">
        <f>SUM(J50:J51)</f>
        <v>2</v>
      </c>
      <c r="K49" s="36">
        <f>J49-I49</f>
        <v>-1</v>
      </c>
      <c r="L49" s="40"/>
      <c r="M49" s="44"/>
      <c r="N49" s="3"/>
      <c r="O49" s="115" t="s">
        <v>1</v>
      </c>
      <c r="P49" s="116"/>
      <c r="Q49" s="117"/>
      <c r="R49" s="63"/>
      <c r="S49" s="63"/>
      <c r="T49" s="64"/>
      <c r="U49" s="63"/>
      <c r="V49" s="65"/>
      <c r="W49" s="64"/>
      <c r="X49" s="66"/>
      <c r="Y49" s="67"/>
      <c r="Z49" s="68"/>
    </row>
    <row r="50" spans="1:26" ht="16.5">
      <c r="A50" s="69"/>
      <c r="B50" s="70" t="s">
        <v>42</v>
      </c>
      <c r="C50" s="71">
        <f t="shared" si="10"/>
        <v>1</v>
      </c>
      <c r="D50" s="72">
        <v>1</v>
      </c>
      <c r="E50" s="36">
        <f>D50-C50</f>
        <v>0</v>
      </c>
      <c r="F50" s="71"/>
      <c r="G50" s="72"/>
      <c r="H50" s="73"/>
      <c r="I50" s="74">
        <v>1</v>
      </c>
      <c r="J50" s="72">
        <v>1</v>
      </c>
      <c r="K50" s="36">
        <f>J50-I50</f>
        <v>0</v>
      </c>
      <c r="L50" s="40"/>
      <c r="M50" s="40"/>
      <c r="N50" s="3"/>
      <c r="O50" s="42" t="s">
        <v>43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7.25" thickBot="1">
      <c r="A51" s="69"/>
      <c r="B51" s="75" t="s">
        <v>24</v>
      </c>
      <c r="C51" s="76">
        <f t="shared" si="10"/>
        <v>2</v>
      </c>
      <c r="D51" s="77">
        <f t="shared" si="10"/>
        <v>1</v>
      </c>
      <c r="E51" s="78">
        <f>D51-C51</f>
        <v>-1</v>
      </c>
      <c r="F51" s="76"/>
      <c r="G51" s="77"/>
      <c r="H51" s="79"/>
      <c r="I51" s="80">
        <v>2</v>
      </c>
      <c r="J51" s="77">
        <v>1</v>
      </c>
      <c r="K51" s="78">
        <f>J51-I51</f>
        <v>-1</v>
      </c>
      <c r="L51" s="81"/>
      <c r="M51" s="40"/>
      <c r="N51" s="3"/>
      <c r="O51" s="245" t="s">
        <v>44</v>
      </c>
      <c r="P51" s="245"/>
      <c r="Q51" s="245" t="s">
        <v>1</v>
      </c>
      <c r="R51" s="245"/>
      <c r="S51" s="246" t="s">
        <v>45</v>
      </c>
      <c r="T51" s="246" t="s">
        <v>80</v>
      </c>
      <c r="U51" s="246" t="s">
        <v>38</v>
      </c>
      <c r="V51" s="246" t="s">
        <v>39</v>
      </c>
      <c r="W51" s="246" t="s">
        <v>46</v>
      </c>
      <c r="X51" s="246" t="s">
        <v>47</v>
      </c>
      <c r="Y51" s="247"/>
      <c r="Z51" s="247"/>
    </row>
    <row r="52" spans="1:26" ht="18" customHeight="1" thickTop="1">
      <c r="A52" s="95" t="s">
        <v>3</v>
      </c>
      <c r="B52" s="96"/>
      <c r="C52" s="82">
        <f t="shared" si="10"/>
        <v>22</v>
      </c>
      <c r="D52" s="83">
        <f t="shared" si="10"/>
        <v>21</v>
      </c>
      <c r="E52" s="37">
        <f>D52-C52</f>
        <v>-1</v>
      </c>
      <c r="F52" s="84">
        <f aca="true" t="shared" si="11" ref="F52:K52">SUM(F53:F54)</f>
        <v>3</v>
      </c>
      <c r="G52" s="84">
        <f t="shared" si="11"/>
        <v>3</v>
      </c>
      <c r="H52" s="85">
        <f t="shared" si="11"/>
        <v>0</v>
      </c>
      <c r="I52" s="86">
        <f t="shared" si="11"/>
        <v>19</v>
      </c>
      <c r="J52" s="87">
        <f t="shared" si="11"/>
        <v>18</v>
      </c>
      <c r="K52" s="85">
        <f t="shared" si="11"/>
        <v>-1</v>
      </c>
      <c r="L52" s="81"/>
      <c r="M52" s="40"/>
      <c r="N52" s="3"/>
      <c r="O52" s="245"/>
      <c r="P52" s="245"/>
      <c r="Q52" s="248" t="s">
        <v>40</v>
      </c>
      <c r="R52" s="248" t="s">
        <v>41</v>
      </c>
      <c r="S52" s="248" t="s">
        <v>41</v>
      </c>
      <c r="T52" s="248" t="s">
        <v>41</v>
      </c>
      <c r="U52" s="248" t="s">
        <v>41</v>
      </c>
      <c r="V52" s="248" t="s">
        <v>41</v>
      </c>
      <c r="W52" s="248" t="s">
        <v>41</v>
      </c>
      <c r="X52" s="248" t="s">
        <v>41</v>
      </c>
      <c r="Y52" s="249"/>
      <c r="Z52" s="249"/>
    </row>
    <row r="53" spans="1:26" ht="16.5">
      <c r="A53" s="69"/>
      <c r="B53" s="88" t="s">
        <v>48</v>
      </c>
      <c r="C53" s="89">
        <f t="shared" si="10"/>
        <v>22</v>
      </c>
      <c r="D53" s="90">
        <f>SUM(G53,J53)</f>
        <v>21</v>
      </c>
      <c r="E53" s="38">
        <f>D53-C53</f>
        <v>-1</v>
      </c>
      <c r="F53" s="91">
        <v>3</v>
      </c>
      <c r="G53" s="92">
        <v>3</v>
      </c>
      <c r="H53" s="38">
        <f>G53-F53</f>
        <v>0</v>
      </c>
      <c r="I53" s="93">
        <v>19</v>
      </c>
      <c r="J53" s="92">
        <v>18</v>
      </c>
      <c r="K53" s="38">
        <f>J53-I53</f>
        <v>-1</v>
      </c>
      <c r="L53" s="40"/>
      <c r="M53" s="40"/>
      <c r="N53" s="3"/>
      <c r="O53" s="126" t="s">
        <v>1</v>
      </c>
      <c r="P53" s="126"/>
      <c r="Q53" s="94">
        <v>16</v>
      </c>
      <c r="R53" s="94">
        <v>16</v>
      </c>
      <c r="S53" s="94">
        <v>1</v>
      </c>
      <c r="T53" s="94"/>
      <c r="U53" s="94">
        <v>1</v>
      </c>
      <c r="V53" s="94">
        <v>3</v>
      </c>
      <c r="W53" s="94">
        <v>8</v>
      </c>
      <c r="X53" s="94">
        <v>3</v>
      </c>
      <c r="Y53" s="250"/>
      <c r="Z53" s="250"/>
    </row>
    <row r="54" spans="1:26" ht="16.5">
      <c r="A54" s="39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1"/>
      <c r="Y54" s="41"/>
      <c r="Z54" s="41"/>
    </row>
  </sheetData>
  <sheetProtection/>
  <mergeCells count="62">
    <mergeCell ref="A2:D2"/>
    <mergeCell ref="V2:Y2"/>
    <mergeCell ref="A3:C4"/>
    <mergeCell ref="D3:F3"/>
    <mergeCell ref="G3:I3"/>
    <mergeCell ref="J3:L3"/>
    <mergeCell ref="M3:O3"/>
    <mergeCell ref="P3:R3"/>
    <mergeCell ref="S3:U3"/>
    <mergeCell ref="V3:X3"/>
    <mergeCell ref="Y3:Z3"/>
    <mergeCell ref="A5:C5"/>
    <mergeCell ref="A8:B9"/>
    <mergeCell ref="C8:E8"/>
    <mergeCell ref="F8:H8"/>
    <mergeCell ref="I8:K8"/>
    <mergeCell ref="L8:O8"/>
    <mergeCell ref="P8:S8"/>
    <mergeCell ref="T8:W8"/>
    <mergeCell ref="X8:Z8"/>
    <mergeCell ref="A10:B10"/>
    <mergeCell ref="A11:B11"/>
    <mergeCell ref="A12:B12"/>
    <mergeCell ref="A13:B13"/>
    <mergeCell ref="A14:B14"/>
    <mergeCell ref="A15:B15"/>
    <mergeCell ref="A16:B16"/>
    <mergeCell ref="A17:B17"/>
    <mergeCell ref="A21:B21"/>
    <mergeCell ref="A22:A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9:B39"/>
    <mergeCell ref="A40:B40"/>
    <mergeCell ref="A41:B41"/>
    <mergeCell ref="A49:B49"/>
    <mergeCell ref="O49:Q49"/>
    <mergeCell ref="A42:B42"/>
    <mergeCell ref="A43:B43"/>
    <mergeCell ref="A44:B44"/>
    <mergeCell ref="A47:B48"/>
    <mergeCell ref="C47:E47"/>
    <mergeCell ref="F47:H47"/>
    <mergeCell ref="Y51:Z51"/>
    <mergeCell ref="I47:K47"/>
    <mergeCell ref="O47:Q48"/>
    <mergeCell ref="R47:T47"/>
    <mergeCell ref="U47:W47"/>
    <mergeCell ref="X47:Z47"/>
    <mergeCell ref="A52:B52"/>
    <mergeCell ref="O53:P53"/>
    <mergeCell ref="O51:P52"/>
    <mergeCell ref="Q51:R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2018-11-25T06:00:04Z</dcterms:created>
  <dcterms:modified xsi:type="dcterms:W3CDTF">2019-03-08T07:23:14Z</dcterms:modified>
  <cp:category/>
  <cp:version/>
  <cp:contentType/>
  <cp:contentStatus/>
</cp:coreProperties>
</file>